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5F9F36C0-4936-4C94-9CA8-2E31830298CA}" xr6:coauthVersionLast="47" xr6:coauthVersionMax="47" xr10:uidLastSave="{00000000-0000-0000-0000-000000000000}"/>
  <workbookProtection workbookAlgorithmName="SHA-512" workbookHashValue="Z57AUONeIVBqluMnOb1jXONfy7v5+MBhjqLAUYQABwZLKbK0U4z+8DKbekLvDRimW7HZJMyDm3ifsoyAkUO1Vw==" workbookSaltValue="11UpEUMcRAlRGeSDRQfLuQ==" workbookSpinCount="100000" lockStructure="1"/>
  <bookViews>
    <workbookView xWindow="28680" yWindow="-120" windowWidth="29040" windowHeight="17520" xr2:uid="{00000000-000D-0000-FFFF-FFFF00000000}"/>
  </bookViews>
  <sheets>
    <sheet name="Summary" sheetId="1" r:id="rId1"/>
    <sheet name="BUF" sheetId="2" r:id="rId2"/>
    <sheet name="NMA" sheetId="3" r:id="rId3"/>
    <sheet name="MAN" sheetId="4" r:id="rId4"/>
    <sheet name="EKU" sheetId="5" r:id="rId5"/>
    <sheet name="JHB" sheetId="6" r:id="rId6"/>
    <sheet name="TSH" sheetId="7" r:id="rId7"/>
    <sheet name="ETH" sheetId="8" r:id="rId8"/>
    <sheet name="CPT" sheetId="9" r:id="rId9"/>
  </sheets>
  <definedNames>
    <definedName name="_xlnm.Print_Area" localSheetId="1">BUF!$A$1:$X$128</definedName>
    <definedName name="_xlnm.Print_Area" localSheetId="8">CPT!$A$1:$X$128</definedName>
    <definedName name="_xlnm.Print_Area" localSheetId="4">EKU!$A$1:$X$128</definedName>
    <definedName name="_xlnm.Print_Area" localSheetId="7">ETH!$A$1:$X$128</definedName>
    <definedName name="_xlnm.Print_Area" localSheetId="5">JHB!$A$1:$X$128</definedName>
    <definedName name="_xlnm.Print_Area" localSheetId="3">MAN!$A$1:$X$128</definedName>
    <definedName name="_xlnm.Print_Area" localSheetId="2">NMA!$A$1:$X$128</definedName>
    <definedName name="_xlnm.Print_Area" localSheetId="0">Summary!$A$1:$X$128</definedName>
    <definedName name="_xlnm.Print_Area" localSheetId="6">TSH!$A$1:$X$128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7" i="2" l="1"/>
  <c r="N87" i="2"/>
  <c r="N115" i="2" s="1"/>
  <c r="M87" i="2"/>
  <c r="L87" i="2"/>
  <c r="K87" i="2"/>
  <c r="J87" i="2"/>
  <c r="I87" i="2"/>
  <c r="H87" i="2"/>
  <c r="G87" i="2"/>
  <c r="G115" i="2" s="1"/>
  <c r="F87" i="2"/>
  <c r="F115" i="2" s="1"/>
  <c r="D87" i="2"/>
  <c r="D115" i="2" s="1"/>
  <c r="C87" i="2"/>
  <c r="B87" i="2"/>
  <c r="O87" i="3"/>
  <c r="O114" i="3" s="1"/>
  <c r="N87" i="3"/>
  <c r="M87" i="3"/>
  <c r="M115" i="3" s="1"/>
  <c r="S115" i="3" s="1"/>
  <c r="L87" i="3"/>
  <c r="L115" i="3" s="1"/>
  <c r="R115" i="3" s="1"/>
  <c r="K87" i="3"/>
  <c r="J87" i="3"/>
  <c r="J115" i="3" s="1"/>
  <c r="I87" i="3"/>
  <c r="I115" i="3" s="1"/>
  <c r="H87" i="3"/>
  <c r="G87" i="3"/>
  <c r="F87" i="3"/>
  <c r="D87" i="3"/>
  <c r="C87" i="3"/>
  <c r="B87" i="3"/>
  <c r="B115" i="3" s="1"/>
  <c r="O87" i="4"/>
  <c r="N87" i="4"/>
  <c r="N115" i="4" s="1"/>
  <c r="M87" i="4"/>
  <c r="L87" i="4"/>
  <c r="K87" i="4"/>
  <c r="K115" i="4" s="1"/>
  <c r="J87" i="4"/>
  <c r="J115" i="4" s="1"/>
  <c r="I87" i="4"/>
  <c r="I115" i="4" s="1"/>
  <c r="H87" i="4"/>
  <c r="H115" i="4" s="1"/>
  <c r="G87" i="4"/>
  <c r="F87" i="4"/>
  <c r="F115" i="4" s="1"/>
  <c r="D87" i="4"/>
  <c r="C87" i="4"/>
  <c r="C115" i="4" s="1"/>
  <c r="B87" i="4"/>
  <c r="B115" i="4" s="1"/>
  <c r="O87" i="5"/>
  <c r="O114" i="5" s="1"/>
  <c r="N87" i="5"/>
  <c r="N114" i="5" s="1"/>
  <c r="M87" i="5"/>
  <c r="L87" i="5"/>
  <c r="L115" i="5" s="1"/>
  <c r="R115" i="5" s="1"/>
  <c r="K87" i="5"/>
  <c r="J87" i="5"/>
  <c r="J115" i="5" s="1"/>
  <c r="I87" i="5"/>
  <c r="H87" i="5"/>
  <c r="G87" i="5"/>
  <c r="F87" i="5"/>
  <c r="F115" i="5" s="1"/>
  <c r="D87" i="5"/>
  <c r="D115" i="5" s="1"/>
  <c r="C87" i="5"/>
  <c r="B87" i="5"/>
  <c r="B115" i="5" s="1"/>
  <c r="O87" i="6"/>
  <c r="O115" i="6" s="1"/>
  <c r="N87" i="6"/>
  <c r="N115" i="6" s="1"/>
  <c r="M87" i="6"/>
  <c r="M115" i="6" s="1"/>
  <c r="S115" i="6" s="1"/>
  <c r="L87" i="6"/>
  <c r="L115" i="6" s="1"/>
  <c r="R115" i="6" s="1"/>
  <c r="K87" i="6"/>
  <c r="J87" i="6"/>
  <c r="J115" i="6" s="1"/>
  <c r="I87" i="6"/>
  <c r="H87" i="6"/>
  <c r="H115" i="6" s="1"/>
  <c r="G87" i="6"/>
  <c r="G115" i="6" s="1"/>
  <c r="F87" i="6"/>
  <c r="D87" i="6"/>
  <c r="D115" i="6" s="1"/>
  <c r="C87" i="6"/>
  <c r="C115" i="6" s="1"/>
  <c r="B87" i="6"/>
  <c r="O87" i="7"/>
  <c r="O115" i="7" s="1"/>
  <c r="N87" i="7"/>
  <c r="M87" i="7"/>
  <c r="L87" i="7"/>
  <c r="K87" i="7"/>
  <c r="J87" i="7"/>
  <c r="J115" i="7" s="1"/>
  <c r="I87" i="7"/>
  <c r="H87" i="7"/>
  <c r="G87" i="7"/>
  <c r="F87" i="7"/>
  <c r="D87" i="7"/>
  <c r="C87" i="7"/>
  <c r="C115" i="7" s="1"/>
  <c r="B87" i="7"/>
  <c r="B115" i="7" s="1"/>
  <c r="O87" i="8"/>
  <c r="N87" i="8"/>
  <c r="N115" i="8" s="1"/>
  <c r="M87" i="8"/>
  <c r="L87" i="8"/>
  <c r="L115" i="8" s="1"/>
  <c r="R115" i="8" s="1"/>
  <c r="K87" i="8"/>
  <c r="K115" i="8" s="1"/>
  <c r="J87" i="8"/>
  <c r="I87" i="8"/>
  <c r="I115" i="8" s="1"/>
  <c r="H87" i="8"/>
  <c r="H115" i="8" s="1"/>
  <c r="G87" i="8"/>
  <c r="F87" i="8"/>
  <c r="F115" i="8" s="1"/>
  <c r="D87" i="8"/>
  <c r="C87" i="8"/>
  <c r="B87" i="8"/>
  <c r="O87" i="9"/>
  <c r="N87" i="9"/>
  <c r="M87" i="9"/>
  <c r="L87" i="9"/>
  <c r="K87" i="9"/>
  <c r="J87" i="9"/>
  <c r="J115" i="9" s="1"/>
  <c r="I87" i="9"/>
  <c r="I115" i="9" s="1"/>
  <c r="H87" i="9"/>
  <c r="H115" i="9" s="1"/>
  <c r="G87" i="9"/>
  <c r="G115" i="9" s="1"/>
  <c r="F87" i="9"/>
  <c r="D87" i="9"/>
  <c r="C87" i="9"/>
  <c r="B87" i="9"/>
  <c r="B115" i="9" s="1"/>
  <c r="O87" i="1"/>
  <c r="O114" i="1" s="1"/>
  <c r="N87" i="1"/>
  <c r="M87" i="1"/>
  <c r="L87" i="1"/>
  <c r="K87" i="1"/>
  <c r="J87" i="1"/>
  <c r="I87" i="1"/>
  <c r="H87" i="1"/>
  <c r="G87" i="1"/>
  <c r="G115" i="1" s="1"/>
  <c r="F87" i="1"/>
  <c r="F115" i="1" s="1"/>
  <c r="D87" i="1"/>
  <c r="D115" i="1" s="1"/>
  <c r="C87" i="1"/>
  <c r="C115" i="1" s="1"/>
  <c r="B87" i="1"/>
  <c r="O115" i="2"/>
  <c r="M115" i="2"/>
  <c r="S115" i="2" s="1"/>
  <c r="L115" i="2"/>
  <c r="R115" i="2" s="1"/>
  <c r="K115" i="2"/>
  <c r="J115" i="2"/>
  <c r="I115" i="2"/>
  <c r="H115" i="2"/>
  <c r="C115" i="2"/>
  <c r="B115" i="2"/>
  <c r="O114" i="2"/>
  <c r="U113" i="2"/>
  <c r="T113" i="2"/>
  <c r="S113" i="2"/>
  <c r="R113" i="2"/>
  <c r="S112" i="2"/>
  <c r="R112" i="2"/>
  <c r="E112" i="2"/>
  <c r="U112" i="2" s="1"/>
  <c r="S111" i="2"/>
  <c r="R111" i="2"/>
  <c r="E111" i="2"/>
  <c r="U111" i="2" s="1"/>
  <c r="S110" i="2"/>
  <c r="R110" i="2"/>
  <c r="E110" i="2"/>
  <c r="U110" i="2" s="1"/>
  <c r="S109" i="2"/>
  <c r="R109" i="2"/>
  <c r="E109" i="2"/>
  <c r="U109" i="2" s="1"/>
  <c r="S108" i="2"/>
  <c r="R108" i="2"/>
  <c r="E108" i="2"/>
  <c r="U108" i="2" s="1"/>
  <c r="U107" i="2"/>
  <c r="S107" i="2"/>
  <c r="R107" i="2"/>
  <c r="E107" i="2"/>
  <c r="T107" i="2" s="1"/>
  <c r="S106" i="2"/>
  <c r="R106" i="2"/>
  <c r="E106" i="2"/>
  <c r="U106" i="2" s="1"/>
  <c r="S105" i="2"/>
  <c r="R105" i="2"/>
  <c r="E105" i="2"/>
  <c r="T105" i="2" s="1"/>
  <c r="S104" i="2"/>
  <c r="R104" i="2"/>
  <c r="E104" i="2"/>
  <c r="U104" i="2" s="1"/>
  <c r="S103" i="2"/>
  <c r="R103" i="2"/>
  <c r="E103" i="2"/>
  <c r="U103" i="2" s="1"/>
  <c r="S102" i="2"/>
  <c r="R102" i="2"/>
  <c r="E102" i="2"/>
  <c r="U102" i="2" s="1"/>
  <c r="S101" i="2"/>
  <c r="R101" i="2"/>
  <c r="E101" i="2"/>
  <c r="U101" i="2" s="1"/>
  <c r="S100" i="2"/>
  <c r="R100" i="2"/>
  <c r="E100" i="2"/>
  <c r="U100" i="2" s="1"/>
  <c r="S99" i="2"/>
  <c r="R99" i="2"/>
  <c r="E99" i="2"/>
  <c r="T99" i="2" s="1"/>
  <c r="S98" i="2"/>
  <c r="R98" i="2"/>
  <c r="E98" i="2"/>
  <c r="U98" i="2" s="1"/>
  <c r="M97" i="2"/>
  <c r="S97" i="2" s="1"/>
  <c r="L97" i="2"/>
  <c r="R97" i="2" s="1"/>
  <c r="K97" i="2"/>
  <c r="J97" i="2"/>
  <c r="I97" i="2"/>
  <c r="I114" i="2" s="1"/>
  <c r="H97" i="2"/>
  <c r="H114" i="2" s="1"/>
  <c r="G97" i="2"/>
  <c r="G114" i="2" s="1"/>
  <c r="F97" i="2"/>
  <c r="D97" i="2"/>
  <c r="C97" i="2"/>
  <c r="C114" i="2" s="1"/>
  <c r="B97" i="2"/>
  <c r="B114" i="2" s="1"/>
  <c r="O115" i="3"/>
  <c r="N115" i="3"/>
  <c r="K115" i="3"/>
  <c r="H115" i="3"/>
  <c r="G115" i="3"/>
  <c r="F115" i="3"/>
  <c r="D115" i="3"/>
  <c r="C115" i="3"/>
  <c r="N114" i="3"/>
  <c r="U113" i="3"/>
  <c r="T113" i="3"/>
  <c r="S113" i="3"/>
  <c r="R113" i="3"/>
  <c r="S112" i="3"/>
  <c r="R112" i="3"/>
  <c r="E112" i="3"/>
  <c r="U112" i="3" s="1"/>
  <c r="S111" i="3"/>
  <c r="R111" i="3"/>
  <c r="E111" i="3"/>
  <c r="U111" i="3" s="1"/>
  <c r="U110" i="3"/>
  <c r="T110" i="3"/>
  <c r="S110" i="3"/>
  <c r="R110" i="3"/>
  <c r="E110" i="3"/>
  <c r="S109" i="3"/>
  <c r="R109" i="3"/>
  <c r="E109" i="3"/>
  <c r="U109" i="3" s="1"/>
  <c r="U108" i="3"/>
  <c r="S108" i="3"/>
  <c r="R108" i="3"/>
  <c r="E108" i="3"/>
  <c r="T108" i="3" s="1"/>
  <c r="S107" i="3"/>
  <c r="R107" i="3"/>
  <c r="E107" i="3"/>
  <c r="U107" i="3" s="1"/>
  <c r="S106" i="3"/>
  <c r="R106" i="3"/>
  <c r="E106" i="3"/>
  <c r="U106" i="3" s="1"/>
  <c r="S105" i="3"/>
  <c r="R105" i="3"/>
  <c r="E105" i="3"/>
  <c r="U105" i="3" s="1"/>
  <c r="S104" i="3"/>
  <c r="R104" i="3"/>
  <c r="E104" i="3"/>
  <c r="U104" i="3" s="1"/>
  <c r="S103" i="3"/>
  <c r="R103" i="3"/>
  <c r="E103" i="3"/>
  <c r="U103" i="3" s="1"/>
  <c r="S102" i="3"/>
  <c r="R102" i="3"/>
  <c r="E102" i="3"/>
  <c r="U102" i="3" s="1"/>
  <c r="S101" i="3"/>
  <c r="R101" i="3"/>
  <c r="E101" i="3"/>
  <c r="U101" i="3" s="1"/>
  <c r="S100" i="3"/>
  <c r="R100" i="3"/>
  <c r="E100" i="3"/>
  <c r="T100" i="3" s="1"/>
  <c r="S99" i="3"/>
  <c r="R99" i="3"/>
  <c r="E99" i="3"/>
  <c r="U99" i="3" s="1"/>
  <c r="S98" i="3"/>
  <c r="R98" i="3"/>
  <c r="E98" i="3"/>
  <c r="U98" i="3" s="1"/>
  <c r="M97" i="3"/>
  <c r="S97" i="3" s="1"/>
  <c r="L97" i="3"/>
  <c r="R97" i="3" s="1"/>
  <c r="K97" i="3"/>
  <c r="K114" i="3" s="1"/>
  <c r="J97" i="3"/>
  <c r="I97" i="3"/>
  <c r="H97" i="3"/>
  <c r="H114" i="3" s="1"/>
  <c r="G97" i="3"/>
  <c r="G114" i="3" s="1"/>
  <c r="F97" i="3"/>
  <c r="F114" i="3" s="1"/>
  <c r="D97" i="3"/>
  <c r="D114" i="3" s="1"/>
  <c r="C97" i="3"/>
  <c r="B97" i="3"/>
  <c r="O115" i="4"/>
  <c r="M115" i="4"/>
  <c r="S115" i="4" s="1"/>
  <c r="L115" i="4"/>
  <c r="R115" i="4" s="1"/>
  <c r="G115" i="4"/>
  <c r="D115" i="4"/>
  <c r="O114" i="4"/>
  <c r="U113" i="4"/>
  <c r="T113" i="4"/>
  <c r="S113" i="4"/>
  <c r="R113" i="4"/>
  <c r="S112" i="4"/>
  <c r="R112" i="4"/>
  <c r="E112" i="4"/>
  <c r="U112" i="4" s="1"/>
  <c r="S111" i="4"/>
  <c r="R111" i="4"/>
  <c r="E111" i="4"/>
  <c r="T111" i="4" s="1"/>
  <c r="T110" i="4"/>
  <c r="S110" i="4"/>
  <c r="R110" i="4"/>
  <c r="E110" i="4"/>
  <c r="U110" i="4" s="1"/>
  <c r="S109" i="4"/>
  <c r="R109" i="4"/>
  <c r="E109" i="4"/>
  <c r="U109" i="4" s="1"/>
  <c r="S108" i="4"/>
  <c r="R108" i="4"/>
  <c r="E108" i="4"/>
  <c r="U108" i="4" s="1"/>
  <c r="S107" i="4"/>
  <c r="R107" i="4"/>
  <c r="E107" i="4"/>
  <c r="U107" i="4" s="1"/>
  <c r="S106" i="4"/>
  <c r="R106" i="4"/>
  <c r="E106" i="4"/>
  <c r="U106" i="4" s="1"/>
  <c r="S105" i="4"/>
  <c r="R105" i="4"/>
  <c r="E105" i="4"/>
  <c r="T105" i="4" s="1"/>
  <c r="S104" i="4"/>
  <c r="R104" i="4"/>
  <c r="E104" i="4"/>
  <c r="U104" i="4" s="1"/>
  <c r="S103" i="4"/>
  <c r="R103" i="4"/>
  <c r="E103" i="4"/>
  <c r="T103" i="4" s="1"/>
  <c r="S102" i="4"/>
  <c r="R102" i="4"/>
  <c r="E102" i="4"/>
  <c r="U102" i="4" s="1"/>
  <c r="S101" i="4"/>
  <c r="R101" i="4"/>
  <c r="E101" i="4"/>
  <c r="U101" i="4" s="1"/>
  <c r="S100" i="4"/>
  <c r="R100" i="4"/>
  <c r="E100" i="4"/>
  <c r="U100" i="4" s="1"/>
  <c r="S99" i="4"/>
  <c r="R99" i="4"/>
  <c r="E99" i="4"/>
  <c r="U99" i="4" s="1"/>
  <c r="S98" i="4"/>
  <c r="R98" i="4"/>
  <c r="E98" i="4"/>
  <c r="U98" i="4" s="1"/>
  <c r="M97" i="4"/>
  <c r="M114" i="4" s="1"/>
  <c r="S114" i="4" s="1"/>
  <c r="L97" i="4"/>
  <c r="L114" i="4" s="1"/>
  <c r="R114" i="4" s="1"/>
  <c r="K97" i="4"/>
  <c r="K114" i="4" s="1"/>
  <c r="J97" i="4"/>
  <c r="I97" i="4"/>
  <c r="H97" i="4"/>
  <c r="G97" i="4"/>
  <c r="G114" i="4" s="1"/>
  <c r="F97" i="4"/>
  <c r="D97" i="4"/>
  <c r="D114" i="4" s="1"/>
  <c r="C97" i="4"/>
  <c r="B97" i="4"/>
  <c r="O115" i="5"/>
  <c r="N115" i="5"/>
  <c r="M115" i="5"/>
  <c r="S115" i="5" s="1"/>
  <c r="K115" i="5"/>
  <c r="I115" i="5"/>
  <c r="H115" i="5"/>
  <c r="G115" i="5"/>
  <c r="C115" i="5"/>
  <c r="U113" i="5"/>
  <c r="T113" i="5"/>
  <c r="S113" i="5"/>
  <c r="R113" i="5"/>
  <c r="S112" i="5"/>
  <c r="R112" i="5"/>
  <c r="E112" i="5"/>
  <c r="U112" i="5" s="1"/>
  <c r="S111" i="5"/>
  <c r="R111" i="5"/>
  <c r="E111" i="5"/>
  <c r="U111" i="5" s="1"/>
  <c r="S110" i="5"/>
  <c r="R110" i="5"/>
  <c r="E110" i="5"/>
  <c r="U110" i="5" s="1"/>
  <c r="S109" i="5"/>
  <c r="R109" i="5"/>
  <c r="E109" i="5"/>
  <c r="U109" i="5" s="1"/>
  <c r="U108" i="5"/>
  <c r="S108" i="5"/>
  <c r="R108" i="5"/>
  <c r="E108" i="5"/>
  <c r="T108" i="5" s="1"/>
  <c r="S107" i="5"/>
  <c r="R107" i="5"/>
  <c r="E107" i="5"/>
  <c r="U107" i="5" s="1"/>
  <c r="S106" i="5"/>
  <c r="R106" i="5"/>
  <c r="E106" i="5"/>
  <c r="T106" i="5" s="1"/>
  <c r="S105" i="5"/>
  <c r="R105" i="5"/>
  <c r="E105" i="5"/>
  <c r="T105" i="5" s="1"/>
  <c r="S104" i="5"/>
  <c r="R104" i="5"/>
  <c r="E104" i="5"/>
  <c r="U104" i="5" s="1"/>
  <c r="S103" i="5"/>
  <c r="R103" i="5"/>
  <c r="E103" i="5"/>
  <c r="U103" i="5" s="1"/>
  <c r="S102" i="5"/>
  <c r="R102" i="5"/>
  <c r="E102" i="5"/>
  <c r="U102" i="5" s="1"/>
  <c r="S101" i="5"/>
  <c r="R101" i="5"/>
  <c r="E101" i="5"/>
  <c r="U101" i="5" s="1"/>
  <c r="S100" i="5"/>
  <c r="R100" i="5"/>
  <c r="E100" i="5"/>
  <c r="T100" i="5" s="1"/>
  <c r="S99" i="5"/>
  <c r="R99" i="5"/>
  <c r="E99" i="5"/>
  <c r="U99" i="5" s="1"/>
  <c r="S98" i="5"/>
  <c r="R98" i="5"/>
  <c r="E98" i="5"/>
  <c r="T98" i="5" s="1"/>
  <c r="M97" i="5"/>
  <c r="M114" i="5" s="1"/>
  <c r="S114" i="5" s="1"/>
  <c r="L97" i="5"/>
  <c r="L114" i="5" s="1"/>
  <c r="R114" i="5" s="1"/>
  <c r="K97" i="5"/>
  <c r="K114" i="5" s="1"/>
  <c r="J97" i="5"/>
  <c r="I97" i="5"/>
  <c r="I114" i="5" s="1"/>
  <c r="H97" i="5"/>
  <c r="H114" i="5" s="1"/>
  <c r="G97" i="5"/>
  <c r="G114" i="5" s="1"/>
  <c r="F97" i="5"/>
  <c r="F114" i="5" s="1"/>
  <c r="D97" i="5"/>
  <c r="C97" i="5"/>
  <c r="C114" i="5" s="1"/>
  <c r="B97" i="5"/>
  <c r="K115" i="6"/>
  <c r="I115" i="6"/>
  <c r="B115" i="6"/>
  <c r="O114" i="6"/>
  <c r="U113" i="6"/>
  <c r="T113" i="6"/>
  <c r="S113" i="6"/>
  <c r="R113" i="6"/>
  <c r="S112" i="6"/>
  <c r="R112" i="6"/>
  <c r="E112" i="6"/>
  <c r="U112" i="6" s="1"/>
  <c r="S111" i="6"/>
  <c r="R111" i="6"/>
  <c r="E111" i="6"/>
  <c r="T111" i="6" s="1"/>
  <c r="S110" i="6"/>
  <c r="R110" i="6"/>
  <c r="E110" i="6"/>
  <c r="T110" i="6" s="1"/>
  <c r="S109" i="6"/>
  <c r="R109" i="6"/>
  <c r="E109" i="6"/>
  <c r="T109" i="6" s="1"/>
  <c r="S108" i="6"/>
  <c r="R108" i="6"/>
  <c r="E108" i="6"/>
  <c r="U108" i="6" s="1"/>
  <c r="S107" i="6"/>
  <c r="R107" i="6"/>
  <c r="E107" i="6"/>
  <c r="U107" i="6" s="1"/>
  <c r="S106" i="6"/>
  <c r="R106" i="6"/>
  <c r="E106" i="6"/>
  <c r="U106" i="6" s="1"/>
  <c r="S105" i="6"/>
  <c r="R105" i="6"/>
  <c r="E105" i="6"/>
  <c r="U105" i="6" s="1"/>
  <c r="S104" i="6"/>
  <c r="R104" i="6"/>
  <c r="E104" i="6"/>
  <c r="U104" i="6" s="1"/>
  <c r="S103" i="6"/>
  <c r="R103" i="6"/>
  <c r="E103" i="6"/>
  <c r="T103" i="6" s="1"/>
  <c r="S102" i="6"/>
  <c r="R102" i="6"/>
  <c r="E102" i="6"/>
  <c r="U102" i="6" s="1"/>
  <c r="S101" i="6"/>
  <c r="R101" i="6"/>
  <c r="E101" i="6"/>
  <c r="T101" i="6" s="1"/>
  <c r="S100" i="6"/>
  <c r="R100" i="6"/>
  <c r="E100" i="6"/>
  <c r="T100" i="6" s="1"/>
  <c r="S99" i="6"/>
  <c r="R99" i="6"/>
  <c r="E99" i="6"/>
  <c r="U99" i="6" s="1"/>
  <c r="S98" i="6"/>
  <c r="R98" i="6"/>
  <c r="E98" i="6"/>
  <c r="U98" i="6" s="1"/>
  <c r="M97" i="6"/>
  <c r="L97" i="6"/>
  <c r="K97" i="6"/>
  <c r="J97" i="6"/>
  <c r="I97" i="6"/>
  <c r="H97" i="6"/>
  <c r="G97" i="6"/>
  <c r="F97" i="6"/>
  <c r="D97" i="6"/>
  <c r="D114" i="6" s="1"/>
  <c r="C97" i="6"/>
  <c r="B97" i="6"/>
  <c r="N115" i="7"/>
  <c r="M115" i="7"/>
  <c r="S115" i="7" s="1"/>
  <c r="L115" i="7"/>
  <c r="R115" i="7" s="1"/>
  <c r="K115" i="7"/>
  <c r="I115" i="7"/>
  <c r="H115" i="7"/>
  <c r="G115" i="7"/>
  <c r="F115" i="7"/>
  <c r="D115" i="7"/>
  <c r="O114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U111" i="7" s="1"/>
  <c r="S110" i="7"/>
  <c r="R110" i="7"/>
  <c r="E110" i="7"/>
  <c r="U110" i="7" s="1"/>
  <c r="S109" i="7"/>
  <c r="R109" i="7"/>
  <c r="E109" i="7"/>
  <c r="U109" i="7" s="1"/>
  <c r="S108" i="7"/>
  <c r="R108" i="7"/>
  <c r="E108" i="7"/>
  <c r="U108" i="7" s="1"/>
  <c r="S107" i="7"/>
  <c r="R107" i="7"/>
  <c r="E107" i="7"/>
  <c r="U107" i="7" s="1"/>
  <c r="S106" i="7"/>
  <c r="R106" i="7"/>
  <c r="E106" i="7"/>
  <c r="T106" i="7" s="1"/>
  <c r="S105" i="7"/>
  <c r="R105" i="7"/>
  <c r="E105" i="7"/>
  <c r="U105" i="7" s="1"/>
  <c r="U104" i="7"/>
  <c r="S104" i="7"/>
  <c r="R104" i="7"/>
  <c r="E104" i="7"/>
  <c r="T104" i="7" s="1"/>
  <c r="S103" i="7"/>
  <c r="R103" i="7"/>
  <c r="E103" i="7"/>
  <c r="T103" i="7" s="1"/>
  <c r="S102" i="7"/>
  <c r="R102" i="7"/>
  <c r="E102" i="7"/>
  <c r="U102" i="7" s="1"/>
  <c r="S101" i="7"/>
  <c r="R101" i="7"/>
  <c r="E101" i="7"/>
  <c r="U101" i="7" s="1"/>
  <c r="S100" i="7"/>
  <c r="R100" i="7"/>
  <c r="E100" i="7"/>
  <c r="U100" i="7" s="1"/>
  <c r="S99" i="7"/>
  <c r="R99" i="7"/>
  <c r="E99" i="7"/>
  <c r="U99" i="7" s="1"/>
  <c r="S98" i="7"/>
  <c r="R98" i="7"/>
  <c r="E98" i="7"/>
  <c r="T98" i="7" s="1"/>
  <c r="M97" i="7"/>
  <c r="M114" i="7" s="1"/>
  <c r="S114" i="7" s="1"/>
  <c r="L97" i="7"/>
  <c r="L114" i="7" s="1"/>
  <c r="R114" i="7" s="1"/>
  <c r="K97" i="7"/>
  <c r="J97" i="7"/>
  <c r="I97" i="7"/>
  <c r="I114" i="7" s="1"/>
  <c r="H97" i="7"/>
  <c r="H114" i="7" s="1"/>
  <c r="G97" i="7"/>
  <c r="G114" i="7" s="1"/>
  <c r="F97" i="7"/>
  <c r="F114" i="7" s="1"/>
  <c r="D97" i="7"/>
  <c r="C97" i="7"/>
  <c r="C114" i="7" s="1"/>
  <c r="B97" i="7"/>
  <c r="O115" i="8"/>
  <c r="M115" i="8"/>
  <c r="S115" i="8" s="1"/>
  <c r="J115" i="8"/>
  <c r="G115" i="8"/>
  <c r="D115" i="8"/>
  <c r="C115" i="8"/>
  <c r="B115" i="8"/>
  <c r="O114" i="8"/>
  <c r="U113" i="8"/>
  <c r="T113" i="8"/>
  <c r="S113" i="8"/>
  <c r="R113" i="8"/>
  <c r="T112" i="8"/>
  <c r="S112" i="8"/>
  <c r="R112" i="8"/>
  <c r="E112" i="8"/>
  <c r="U112" i="8" s="1"/>
  <c r="S111" i="8"/>
  <c r="R111" i="8"/>
  <c r="E111" i="8"/>
  <c r="U111" i="8" s="1"/>
  <c r="S110" i="8"/>
  <c r="R110" i="8"/>
  <c r="E110" i="8"/>
  <c r="U110" i="8" s="1"/>
  <c r="S109" i="8"/>
  <c r="R109" i="8"/>
  <c r="E109" i="8"/>
  <c r="T109" i="8" s="1"/>
  <c r="S108" i="8"/>
  <c r="R108" i="8"/>
  <c r="E108" i="8"/>
  <c r="U108" i="8" s="1"/>
  <c r="S107" i="8"/>
  <c r="R107" i="8"/>
  <c r="E107" i="8"/>
  <c r="T107" i="8" s="1"/>
  <c r="S106" i="8"/>
  <c r="R106" i="8"/>
  <c r="E106" i="8"/>
  <c r="U106" i="8" s="1"/>
  <c r="S105" i="8"/>
  <c r="R105" i="8"/>
  <c r="E105" i="8"/>
  <c r="U105" i="8" s="1"/>
  <c r="S104" i="8"/>
  <c r="R104" i="8"/>
  <c r="E104" i="8"/>
  <c r="U104" i="8" s="1"/>
  <c r="S103" i="8"/>
  <c r="R103" i="8"/>
  <c r="E103" i="8"/>
  <c r="U103" i="8" s="1"/>
  <c r="S102" i="8"/>
  <c r="R102" i="8"/>
  <c r="E102" i="8"/>
  <c r="U102" i="8" s="1"/>
  <c r="S101" i="8"/>
  <c r="R101" i="8"/>
  <c r="E101" i="8"/>
  <c r="T101" i="8" s="1"/>
  <c r="S100" i="8"/>
  <c r="R100" i="8"/>
  <c r="E100" i="8"/>
  <c r="U100" i="8" s="1"/>
  <c r="S99" i="8"/>
  <c r="R99" i="8"/>
  <c r="E99" i="8"/>
  <c r="T99" i="8" s="1"/>
  <c r="T98" i="8"/>
  <c r="S98" i="8"/>
  <c r="R98" i="8"/>
  <c r="E98" i="8"/>
  <c r="U98" i="8" s="1"/>
  <c r="M97" i="8"/>
  <c r="M114" i="8" s="1"/>
  <c r="S114" i="8" s="1"/>
  <c r="L97" i="8"/>
  <c r="R97" i="8" s="1"/>
  <c r="K97" i="8"/>
  <c r="J97" i="8"/>
  <c r="J114" i="8" s="1"/>
  <c r="I97" i="8"/>
  <c r="I114" i="8" s="1"/>
  <c r="H97" i="8"/>
  <c r="G97" i="8"/>
  <c r="G114" i="8" s="1"/>
  <c r="F97" i="8"/>
  <c r="D97" i="8"/>
  <c r="D114" i="8" s="1"/>
  <c r="C97" i="8"/>
  <c r="C114" i="8" s="1"/>
  <c r="B97" i="8"/>
  <c r="O115" i="9"/>
  <c r="N115" i="9"/>
  <c r="M115" i="9"/>
  <c r="S115" i="9" s="1"/>
  <c r="L115" i="9"/>
  <c r="R115" i="9" s="1"/>
  <c r="K115" i="9"/>
  <c r="F115" i="9"/>
  <c r="D115" i="9"/>
  <c r="C115" i="9"/>
  <c r="O114" i="9"/>
  <c r="N114" i="9"/>
  <c r="U113" i="9"/>
  <c r="T113" i="9"/>
  <c r="S113" i="9"/>
  <c r="R113" i="9"/>
  <c r="S112" i="9"/>
  <c r="R112" i="9"/>
  <c r="E112" i="9"/>
  <c r="T112" i="9" s="1"/>
  <c r="S111" i="9"/>
  <c r="R111" i="9"/>
  <c r="E111" i="9"/>
  <c r="U111" i="9" s="1"/>
  <c r="S110" i="9"/>
  <c r="R110" i="9"/>
  <c r="E110" i="9"/>
  <c r="T110" i="9" s="1"/>
  <c r="S109" i="9"/>
  <c r="R109" i="9"/>
  <c r="E109" i="9"/>
  <c r="T109" i="9" s="1"/>
  <c r="S108" i="9"/>
  <c r="R108" i="9"/>
  <c r="E108" i="9"/>
  <c r="U108" i="9" s="1"/>
  <c r="S107" i="9"/>
  <c r="R107" i="9"/>
  <c r="E107" i="9"/>
  <c r="U107" i="9" s="1"/>
  <c r="S106" i="9"/>
  <c r="R106" i="9"/>
  <c r="E106" i="9"/>
  <c r="U106" i="9" s="1"/>
  <c r="S105" i="9"/>
  <c r="R105" i="9"/>
  <c r="E105" i="9"/>
  <c r="U105" i="9" s="1"/>
  <c r="S104" i="9"/>
  <c r="R104" i="9"/>
  <c r="E104" i="9"/>
  <c r="T104" i="9" s="1"/>
  <c r="S103" i="9"/>
  <c r="R103" i="9"/>
  <c r="E103" i="9"/>
  <c r="T103" i="9" s="1"/>
  <c r="S102" i="9"/>
  <c r="R102" i="9"/>
  <c r="E102" i="9"/>
  <c r="T102" i="9" s="1"/>
  <c r="S101" i="9"/>
  <c r="R101" i="9"/>
  <c r="E101" i="9"/>
  <c r="U101" i="9" s="1"/>
  <c r="S100" i="9"/>
  <c r="R100" i="9"/>
  <c r="E100" i="9"/>
  <c r="U100" i="9" s="1"/>
  <c r="T99" i="9"/>
  <c r="S99" i="9"/>
  <c r="R99" i="9"/>
  <c r="E99" i="9"/>
  <c r="U99" i="9" s="1"/>
  <c r="S98" i="9"/>
  <c r="R98" i="9"/>
  <c r="E98" i="9"/>
  <c r="U98" i="9" s="1"/>
  <c r="M97" i="9"/>
  <c r="S97" i="9" s="1"/>
  <c r="L97" i="9"/>
  <c r="L114" i="9" s="1"/>
  <c r="R114" i="9" s="1"/>
  <c r="K97" i="9"/>
  <c r="K114" i="9" s="1"/>
  <c r="J97" i="9"/>
  <c r="I97" i="9"/>
  <c r="H97" i="9"/>
  <c r="G97" i="9"/>
  <c r="F97" i="9"/>
  <c r="D97" i="9"/>
  <c r="C97" i="9"/>
  <c r="C114" i="9" s="1"/>
  <c r="B97" i="9"/>
  <c r="N115" i="1"/>
  <c r="M115" i="1"/>
  <c r="S115" i="1" s="1"/>
  <c r="L115" i="1"/>
  <c r="R115" i="1" s="1"/>
  <c r="K115" i="1"/>
  <c r="J115" i="1"/>
  <c r="I115" i="1"/>
  <c r="H115" i="1"/>
  <c r="B115" i="1"/>
  <c r="N114" i="1"/>
  <c r="J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U108" i="1" s="1"/>
  <c r="S107" i="1"/>
  <c r="R107" i="1"/>
  <c r="E107" i="1"/>
  <c r="T107" i="1" s="1"/>
  <c r="S106" i="1"/>
  <c r="R106" i="1"/>
  <c r="E106" i="1"/>
  <c r="U106" i="1" s="1"/>
  <c r="S105" i="1"/>
  <c r="R105" i="1"/>
  <c r="E105" i="1"/>
  <c r="T105" i="1" s="1"/>
  <c r="S104" i="1"/>
  <c r="R104" i="1"/>
  <c r="E104" i="1"/>
  <c r="U104" i="1" s="1"/>
  <c r="S103" i="1"/>
  <c r="R103" i="1"/>
  <c r="E103" i="1"/>
  <c r="U103" i="1" s="1"/>
  <c r="S102" i="1"/>
  <c r="R102" i="1"/>
  <c r="E102" i="1"/>
  <c r="U102" i="1" s="1"/>
  <c r="S101" i="1"/>
  <c r="R101" i="1"/>
  <c r="E101" i="1"/>
  <c r="U101" i="1" s="1"/>
  <c r="S100" i="1"/>
  <c r="R100" i="1"/>
  <c r="E100" i="1"/>
  <c r="U100" i="1" s="1"/>
  <c r="S99" i="1"/>
  <c r="R99" i="1"/>
  <c r="E99" i="1"/>
  <c r="T99" i="1" s="1"/>
  <c r="S98" i="1"/>
  <c r="R98" i="1"/>
  <c r="E98" i="1"/>
  <c r="T98" i="1" s="1"/>
  <c r="M97" i="1"/>
  <c r="S97" i="1" s="1"/>
  <c r="L97" i="1"/>
  <c r="L114" i="1" s="1"/>
  <c r="R114" i="1" s="1"/>
  <c r="K97" i="1"/>
  <c r="K114" i="1" s="1"/>
  <c r="J97" i="1"/>
  <c r="I97" i="1"/>
  <c r="I114" i="1" s="1"/>
  <c r="H97" i="1"/>
  <c r="H114" i="1" s="1"/>
  <c r="G97" i="1"/>
  <c r="G114" i="1" s="1"/>
  <c r="F97" i="1"/>
  <c r="D97" i="1"/>
  <c r="D114" i="1" s="1"/>
  <c r="C97" i="1"/>
  <c r="B97" i="1"/>
  <c r="B114" i="1" s="1"/>
  <c r="E86" i="2"/>
  <c r="E85" i="2"/>
  <c r="E84" i="2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U96" i="9"/>
  <c r="T96" i="9"/>
  <c r="S96" i="9"/>
  <c r="R96" i="9"/>
  <c r="Q96" i="9"/>
  <c r="P96" i="9"/>
  <c r="E96" i="9"/>
  <c r="T95" i="9"/>
  <c r="S95" i="9"/>
  <c r="R95" i="9"/>
  <c r="Q95" i="9"/>
  <c r="P95" i="9"/>
  <c r="E95" i="9"/>
  <c r="U95" i="9" s="1"/>
  <c r="S94" i="9"/>
  <c r="R94" i="9"/>
  <c r="Q94" i="9"/>
  <c r="P94" i="9"/>
  <c r="E94" i="9"/>
  <c r="U94" i="9" s="1"/>
  <c r="U93" i="9"/>
  <c r="T93" i="9"/>
  <c r="S93" i="9"/>
  <c r="R93" i="9"/>
  <c r="Q93" i="9"/>
  <c r="P93" i="9"/>
  <c r="E93" i="9"/>
  <c r="U92" i="9"/>
  <c r="S92" i="9"/>
  <c r="R92" i="9"/>
  <c r="Q92" i="9"/>
  <c r="P92" i="9"/>
  <c r="E92" i="9"/>
  <c r="T92" i="9" s="1"/>
  <c r="S91" i="9"/>
  <c r="R91" i="9"/>
  <c r="Q91" i="9"/>
  <c r="P91" i="9"/>
  <c r="E91" i="9"/>
  <c r="U91" i="9" s="1"/>
  <c r="S90" i="9"/>
  <c r="R90" i="9"/>
  <c r="Q90" i="9"/>
  <c r="P90" i="9"/>
  <c r="E90" i="9"/>
  <c r="U90" i="9" s="1"/>
  <c r="S89" i="9"/>
  <c r="R89" i="9"/>
  <c r="Q89" i="9"/>
  <c r="P89" i="9"/>
  <c r="E89" i="9"/>
  <c r="U89" i="9" s="1"/>
  <c r="U88" i="9"/>
  <c r="T88" i="9"/>
  <c r="S88" i="9"/>
  <c r="R88" i="9"/>
  <c r="Q88" i="9"/>
  <c r="P88" i="9"/>
  <c r="E88" i="9"/>
  <c r="W75" i="9"/>
  <c r="V75" i="9"/>
  <c r="O75" i="9"/>
  <c r="N75" i="9"/>
  <c r="M75" i="9"/>
  <c r="L75" i="9"/>
  <c r="K75" i="9"/>
  <c r="J75" i="9"/>
  <c r="I75" i="9"/>
  <c r="H75" i="9"/>
  <c r="G75" i="9"/>
  <c r="F75" i="9"/>
  <c r="C75" i="9"/>
  <c r="B75" i="9"/>
  <c r="O74" i="9"/>
  <c r="N74" i="9"/>
  <c r="M74" i="9"/>
  <c r="S74" i="9" s="1"/>
  <c r="L74" i="9"/>
  <c r="R74" i="9" s="1"/>
  <c r="K74" i="9"/>
  <c r="J74" i="9"/>
  <c r="I74" i="9"/>
  <c r="H74" i="9"/>
  <c r="G74" i="9"/>
  <c r="F74" i="9"/>
  <c r="E74" i="9"/>
  <c r="C74" i="9"/>
  <c r="B74" i="9"/>
  <c r="O73" i="9"/>
  <c r="N73" i="9"/>
  <c r="M73" i="9"/>
  <c r="S73" i="9" s="1"/>
  <c r="L73" i="9"/>
  <c r="R73" i="9" s="1"/>
  <c r="K73" i="9"/>
  <c r="J73" i="9"/>
  <c r="I73" i="9"/>
  <c r="H73" i="9"/>
  <c r="G73" i="9"/>
  <c r="F73" i="9"/>
  <c r="C73" i="9"/>
  <c r="E73" i="9" s="1"/>
  <c r="B73" i="9"/>
  <c r="S72" i="9"/>
  <c r="R72" i="9"/>
  <c r="Q72" i="9"/>
  <c r="P72" i="9"/>
  <c r="E72" i="9"/>
  <c r="T72" i="9" s="1"/>
  <c r="S71" i="9"/>
  <c r="R71" i="9"/>
  <c r="Q71" i="9"/>
  <c r="P71" i="9"/>
  <c r="E71" i="9"/>
  <c r="U74" i="9" s="1"/>
  <c r="W69" i="9"/>
  <c r="V69" i="9"/>
  <c r="O69" i="9"/>
  <c r="N69" i="9"/>
  <c r="M69" i="9"/>
  <c r="S69" i="9" s="1"/>
  <c r="L69" i="9"/>
  <c r="K69" i="9"/>
  <c r="J69" i="9"/>
  <c r="I69" i="9"/>
  <c r="H69" i="9"/>
  <c r="G69" i="9"/>
  <c r="F69" i="9"/>
  <c r="C69" i="9"/>
  <c r="B69" i="9"/>
  <c r="W68" i="9"/>
  <c r="V68" i="9"/>
  <c r="O68" i="9"/>
  <c r="N68" i="9"/>
  <c r="M68" i="9"/>
  <c r="L68" i="9"/>
  <c r="K68" i="9"/>
  <c r="J68" i="9"/>
  <c r="I68" i="9"/>
  <c r="H68" i="9"/>
  <c r="G68" i="9"/>
  <c r="F68" i="9"/>
  <c r="C68" i="9"/>
  <c r="B68" i="9"/>
  <c r="T67" i="9"/>
  <c r="S67" i="9"/>
  <c r="R67" i="9"/>
  <c r="Q67" i="9"/>
  <c r="P67" i="9"/>
  <c r="E67" i="9"/>
  <c r="T66" i="9"/>
  <c r="S66" i="9"/>
  <c r="R66" i="9"/>
  <c r="Q66" i="9"/>
  <c r="P66" i="9"/>
  <c r="E66" i="9"/>
  <c r="U66" i="9" s="1"/>
  <c r="S65" i="9"/>
  <c r="R65" i="9"/>
  <c r="Q65" i="9"/>
  <c r="P65" i="9"/>
  <c r="E65" i="9"/>
  <c r="U64" i="9"/>
  <c r="S64" i="9"/>
  <c r="R64" i="9"/>
  <c r="Q64" i="9"/>
  <c r="P64" i="9"/>
  <c r="E64" i="9"/>
  <c r="T64" i="9" s="1"/>
  <c r="S63" i="9"/>
  <c r="R63" i="9"/>
  <c r="Q63" i="9"/>
  <c r="P63" i="9"/>
  <c r="E63" i="9"/>
  <c r="U63" i="9" s="1"/>
  <c r="O61" i="9"/>
  <c r="N61" i="9"/>
  <c r="M61" i="9"/>
  <c r="S61" i="9" s="1"/>
  <c r="L61" i="9"/>
  <c r="R61" i="9" s="1"/>
  <c r="K61" i="9"/>
  <c r="J61" i="9"/>
  <c r="I61" i="9"/>
  <c r="H61" i="9"/>
  <c r="C61" i="9"/>
  <c r="B61" i="9"/>
  <c r="S60" i="9"/>
  <c r="R60" i="9"/>
  <c r="Q60" i="9"/>
  <c r="P60" i="9"/>
  <c r="E60" i="9"/>
  <c r="U60" i="9" s="1"/>
  <c r="S59" i="9"/>
  <c r="R59" i="9"/>
  <c r="Q59" i="9"/>
  <c r="P59" i="9"/>
  <c r="E59" i="9"/>
  <c r="U59" i="9" s="1"/>
  <c r="U58" i="9"/>
  <c r="T58" i="9"/>
  <c r="S58" i="9"/>
  <c r="R58" i="9"/>
  <c r="Q58" i="9"/>
  <c r="P58" i="9"/>
  <c r="E58" i="9"/>
  <c r="S57" i="9"/>
  <c r="R57" i="9"/>
  <c r="Q57" i="9"/>
  <c r="P57" i="9"/>
  <c r="E57" i="9"/>
  <c r="U57" i="9" s="1"/>
  <c r="O55" i="9"/>
  <c r="N55" i="9"/>
  <c r="M55" i="9"/>
  <c r="S55" i="9" s="1"/>
  <c r="L55" i="9"/>
  <c r="R55" i="9" s="1"/>
  <c r="K55" i="9"/>
  <c r="J55" i="9"/>
  <c r="I55" i="9"/>
  <c r="H55" i="9"/>
  <c r="G55" i="9"/>
  <c r="F55" i="9"/>
  <c r="C55" i="9"/>
  <c r="B55" i="9"/>
  <c r="E55" i="9" s="1"/>
  <c r="T54" i="9"/>
  <c r="S54" i="9"/>
  <c r="R54" i="9"/>
  <c r="Q54" i="9"/>
  <c r="P54" i="9"/>
  <c r="E54" i="9"/>
  <c r="U54" i="9" s="1"/>
  <c r="S53" i="9"/>
  <c r="R53" i="9"/>
  <c r="Q53" i="9"/>
  <c r="P53" i="9"/>
  <c r="E53" i="9"/>
  <c r="S52" i="9"/>
  <c r="R52" i="9"/>
  <c r="Q52" i="9"/>
  <c r="P52" i="9"/>
  <c r="E52" i="9"/>
  <c r="T52" i="9" s="1"/>
  <c r="U51" i="9"/>
  <c r="S51" i="9"/>
  <c r="R51" i="9"/>
  <c r="Q51" i="9"/>
  <c r="P51" i="9"/>
  <c r="E51" i="9"/>
  <c r="T51" i="9" s="1"/>
  <c r="T50" i="9"/>
  <c r="S50" i="9"/>
  <c r="R50" i="9"/>
  <c r="Q50" i="9"/>
  <c r="P50" i="9"/>
  <c r="E50" i="9"/>
  <c r="U50" i="9" s="1"/>
  <c r="S49" i="9"/>
  <c r="R49" i="9"/>
  <c r="Q49" i="9"/>
  <c r="P49" i="9"/>
  <c r="E49" i="9"/>
  <c r="U49" i="9" s="1"/>
  <c r="S48" i="9"/>
  <c r="R48" i="9"/>
  <c r="Q48" i="9"/>
  <c r="P48" i="9"/>
  <c r="E48" i="9"/>
  <c r="T48" i="9" s="1"/>
  <c r="S47" i="9"/>
  <c r="R47" i="9"/>
  <c r="Q47" i="9"/>
  <c r="P47" i="9"/>
  <c r="E47" i="9"/>
  <c r="U47" i="9" s="1"/>
  <c r="S46" i="9"/>
  <c r="R46" i="9"/>
  <c r="Q46" i="9"/>
  <c r="P46" i="9"/>
  <c r="E46" i="9"/>
  <c r="U46" i="9" s="1"/>
  <c r="S45" i="9"/>
  <c r="R45" i="9"/>
  <c r="Q45" i="9"/>
  <c r="P45" i="9"/>
  <c r="E45" i="9"/>
  <c r="S44" i="9"/>
  <c r="R44" i="9"/>
  <c r="Q44" i="9"/>
  <c r="P44" i="9"/>
  <c r="E44" i="9"/>
  <c r="T44" i="9" s="1"/>
  <c r="O42" i="9"/>
  <c r="N42" i="9"/>
  <c r="M42" i="9"/>
  <c r="L42" i="9"/>
  <c r="K42" i="9"/>
  <c r="J42" i="9"/>
  <c r="I42" i="9"/>
  <c r="H42" i="9"/>
  <c r="G42" i="9"/>
  <c r="F42" i="9"/>
  <c r="C42" i="9"/>
  <c r="B42" i="9"/>
  <c r="E42" i="9" s="1"/>
  <c r="U41" i="9"/>
  <c r="S41" i="9"/>
  <c r="R41" i="9"/>
  <c r="Q41" i="9"/>
  <c r="P41" i="9"/>
  <c r="E41" i="9"/>
  <c r="T41" i="9" s="1"/>
  <c r="U40" i="9"/>
  <c r="S40" i="9"/>
  <c r="R40" i="9"/>
  <c r="Q40" i="9"/>
  <c r="P40" i="9"/>
  <c r="E40" i="9"/>
  <c r="S39" i="9"/>
  <c r="R39" i="9"/>
  <c r="Q39" i="9"/>
  <c r="P39" i="9"/>
  <c r="E39" i="9"/>
  <c r="U39" i="9" s="1"/>
  <c r="S38" i="9"/>
  <c r="R38" i="9"/>
  <c r="Q38" i="9"/>
  <c r="P38" i="9"/>
  <c r="E38" i="9"/>
  <c r="U38" i="9" s="1"/>
  <c r="U37" i="9"/>
  <c r="S37" i="9"/>
  <c r="R37" i="9"/>
  <c r="Q37" i="9"/>
  <c r="P37" i="9"/>
  <c r="E37" i="9"/>
  <c r="T37" i="9" s="1"/>
  <c r="W35" i="9"/>
  <c r="V35" i="9"/>
  <c r="O35" i="9"/>
  <c r="N35" i="9"/>
  <c r="M35" i="9"/>
  <c r="S35" i="9" s="1"/>
  <c r="L35" i="9"/>
  <c r="R35" i="9" s="1"/>
  <c r="K35" i="9"/>
  <c r="J35" i="9"/>
  <c r="I35" i="9"/>
  <c r="H35" i="9"/>
  <c r="G35" i="9"/>
  <c r="F35" i="9"/>
  <c r="C35" i="9"/>
  <c r="B35" i="9"/>
  <c r="E35" i="9" s="1"/>
  <c r="S34" i="9"/>
  <c r="R34" i="9"/>
  <c r="Q34" i="9"/>
  <c r="P34" i="9"/>
  <c r="E34" i="9"/>
  <c r="U34" i="9" s="1"/>
  <c r="O32" i="9"/>
  <c r="N32" i="9"/>
  <c r="M32" i="9"/>
  <c r="L32" i="9"/>
  <c r="K32" i="9"/>
  <c r="J32" i="9"/>
  <c r="I32" i="9"/>
  <c r="H32" i="9"/>
  <c r="P32" i="9" s="1"/>
  <c r="G32" i="9"/>
  <c r="F32" i="9"/>
  <c r="C32" i="9"/>
  <c r="B32" i="9"/>
  <c r="S31" i="9"/>
  <c r="R31" i="9"/>
  <c r="Q31" i="9"/>
  <c r="P31" i="9"/>
  <c r="E31" i="9"/>
  <c r="U31" i="9" s="1"/>
  <c r="S30" i="9"/>
  <c r="R30" i="9"/>
  <c r="Q30" i="9"/>
  <c r="P30" i="9"/>
  <c r="E30" i="9"/>
  <c r="U29" i="9"/>
  <c r="S29" i="9"/>
  <c r="R29" i="9"/>
  <c r="Q29" i="9"/>
  <c r="P29" i="9"/>
  <c r="E29" i="9"/>
  <c r="T29" i="9" s="1"/>
  <c r="U28" i="9"/>
  <c r="T28" i="9"/>
  <c r="S28" i="9"/>
  <c r="R28" i="9"/>
  <c r="Q28" i="9"/>
  <c r="P28" i="9"/>
  <c r="E28" i="9"/>
  <c r="W26" i="9"/>
  <c r="V26" i="9"/>
  <c r="S26" i="9"/>
  <c r="O26" i="9"/>
  <c r="N26" i="9"/>
  <c r="M26" i="9"/>
  <c r="L26" i="9"/>
  <c r="R26" i="9" s="1"/>
  <c r="K26" i="9"/>
  <c r="J26" i="9"/>
  <c r="I26" i="9"/>
  <c r="H26" i="9"/>
  <c r="G26" i="9"/>
  <c r="F26" i="9"/>
  <c r="C26" i="9"/>
  <c r="B26" i="9"/>
  <c r="S25" i="9"/>
  <c r="R25" i="9"/>
  <c r="Q25" i="9"/>
  <c r="P25" i="9"/>
  <c r="E25" i="9"/>
  <c r="S24" i="9"/>
  <c r="R24" i="9"/>
  <c r="Q24" i="9"/>
  <c r="P24" i="9"/>
  <c r="E24" i="9"/>
  <c r="U24" i="9" s="1"/>
  <c r="U23" i="9"/>
  <c r="T23" i="9"/>
  <c r="S23" i="9"/>
  <c r="R23" i="9"/>
  <c r="Q23" i="9"/>
  <c r="P23" i="9"/>
  <c r="E23" i="9"/>
  <c r="T22" i="9"/>
  <c r="S22" i="9"/>
  <c r="R22" i="9"/>
  <c r="Q22" i="9"/>
  <c r="P22" i="9"/>
  <c r="E22" i="9"/>
  <c r="U22" i="9" s="1"/>
  <c r="S21" i="9"/>
  <c r="R21" i="9"/>
  <c r="Q21" i="9"/>
  <c r="P21" i="9"/>
  <c r="E21" i="9"/>
  <c r="S20" i="9"/>
  <c r="R20" i="9"/>
  <c r="Q20" i="9"/>
  <c r="P20" i="9"/>
  <c r="E20" i="9"/>
  <c r="T20" i="9" s="1"/>
  <c r="S19" i="9"/>
  <c r="R19" i="9"/>
  <c r="Q19" i="9"/>
  <c r="P19" i="9"/>
  <c r="E19" i="9"/>
  <c r="T19" i="9" s="1"/>
  <c r="W17" i="9"/>
  <c r="V17" i="9"/>
  <c r="O17" i="9"/>
  <c r="N17" i="9"/>
  <c r="M17" i="9"/>
  <c r="L17" i="9"/>
  <c r="R17" i="9" s="1"/>
  <c r="K17" i="9"/>
  <c r="J17" i="9"/>
  <c r="I17" i="9"/>
  <c r="H17" i="9"/>
  <c r="G17" i="9"/>
  <c r="F17" i="9"/>
  <c r="C17" i="9"/>
  <c r="B17" i="9"/>
  <c r="E17" i="9" s="1"/>
  <c r="S16" i="9"/>
  <c r="R16" i="9"/>
  <c r="Q16" i="9"/>
  <c r="P16" i="9"/>
  <c r="E16" i="9"/>
  <c r="S15" i="9"/>
  <c r="R15" i="9"/>
  <c r="Q15" i="9"/>
  <c r="U15" i="9" s="1"/>
  <c r="P15" i="9"/>
  <c r="E15" i="9"/>
  <c r="S14" i="9"/>
  <c r="R14" i="9"/>
  <c r="Q14" i="9"/>
  <c r="P14" i="9"/>
  <c r="E14" i="9"/>
  <c r="T14" i="9" s="1"/>
  <c r="S13" i="9"/>
  <c r="R13" i="9"/>
  <c r="Q13" i="9"/>
  <c r="P13" i="9"/>
  <c r="E13" i="9"/>
  <c r="U13" i="9" s="1"/>
  <c r="S12" i="9"/>
  <c r="R12" i="9"/>
  <c r="Q12" i="9"/>
  <c r="P12" i="9"/>
  <c r="E12" i="9"/>
  <c r="T12" i="9" s="1"/>
  <c r="T11" i="9"/>
  <c r="S11" i="9"/>
  <c r="R11" i="9"/>
  <c r="Q11" i="9"/>
  <c r="P11" i="9"/>
  <c r="E11" i="9"/>
  <c r="S10" i="9"/>
  <c r="R10" i="9"/>
  <c r="Q10" i="9"/>
  <c r="U10" i="9" s="1"/>
  <c r="P10" i="9"/>
  <c r="T10" i="9" s="1"/>
  <c r="E10" i="9"/>
  <c r="S9" i="9"/>
  <c r="R9" i="9"/>
  <c r="Q9" i="9"/>
  <c r="P9" i="9"/>
  <c r="E9" i="9"/>
  <c r="T9" i="9" s="1"/>
  <c r="S96" i="8"/>
  <c r="R96" i="8"/>
  <c r="Q96" i="8"/>
  <c r="P96" i="8"/>
  <c r="E96" i="8"/>
  <c r="U95" i="8"/>
  <c r="S95" i="8"/>
  <c r="R95" i="8"/>
  <c r="Q95" i="8"/>
  <c r="P95" i="8"/>
  <c r="E95" i="8"/>
  <c r="T95" i="8" s="1"/>
  <c r="S94" i="8"/>
  <c r="R94" i="8"/>
  <c r="Q94" i="8"/>
  <c r="P94" i="8"/>
  <c r="E94" i="8"/>
  <c r="U94" i="8" s="1"/>
  <c r="S93" i="8"/>
  <c r="R93" i="8"/>
  <c r="Q93" i="8"/>
  <c r="P93" i="8"/>
  <c r="E93" i="8"/>
  <c r="U93" i="8" s="1"/>
  <c r="U92" i="8"/>
  <c r="S92" i="8"/>
  <c r="R92" i="8"/>
  <c r="Q92" i="8"/>
  <c r="P92" i="8"/>
  <c r="E92" i="8"/>
  <c r="T92" i="8" s="1"/>
  <c r="U91" i="8"/>
  <c r="S91" i="8"/>
  <c r="R91" i="8"/>
  <c r="Q91" i="8"/>
  <c r="P91" i="8"/>
  <c r="E91" i="8"/>
  <c r="T91" i="8" s="1"/>
  <c r="S90" i="8"/>
  <c r="R90" i="8"/>
  <c r="Q90" i="8"/>
  <c r="P90" i="8"/>
  <c r="E90" i="8"/>
  <c r="U90" i="8" s="1"/>
  <c r="S89" i="8"/>
  <c r="R89" i="8"/>
  <c r="Q89" i="8"/>
  <c r="P89" i="8"/>
  <c r="E89" i="8"/>
  <c r="U89" i="8" s="1"/>
  <c r="S88" i="8"/>
  <c r="R88" i="8"/>
  <c r="Q88" i="8"/>
  <c r="P88" i="8"/>
  <c r="E88" i="8"/>
  <c r="W75" i="8"/>
  <c r="V75" i="8"/>
  <c r="O75" i="8"/>
  <c r="N75" i="8"/>
  <c r="M75" i="8"/>
  <c r="S75" i="8" s="1"/>
  <c r="L75" i="8"/>
  <c r="K75" i="8"/>
  <c r="J75" i="8"/>
  <c r="I75" i="8"/>
  <c r="H75" i="8"/>
  <c r="G75" i="8"/>
  <c r="F75" i="8"/>
  <c r="C75" i="8"/>
  <c r="B75" i="8"/>
  <c r="S74" i="8"/>
  <c r="O74" i="8"/>
  <c r="N74" i="8"/>
  <c r="M74" i="8"/>
  <c r="L74" i="8"/>
  <c r="R74" i="8" s="1"/>
  <c r="K74" i="8"/>
  <c r="J74" i="8"/>
  <c r="I74" i="8"/>
  <c r="H74" i="8"/>
  <c r="G74" i="8"/>
  <c r="F74" i="8"/>
  <c r="C74" i="8"/>
  <c r="B74" i="8"/>
  <c r="O73" i="8"/>
  <c r="N73" i="8"/>
  <c r="M73" i="8"/>
  <c r="S73" i="8" s="1"/>
  <c r="L73" i="8"/>
  <c r="R73" i="8" s="1"/>
  <c r="K73" i="8"/>
  <c r="J73" i="8"/>
  <c r="I73" i="8"/>
  <c r="Q73" i="8" s="1"/>
  <c r="H73" i="8"/>
  <c r="G73" i="8"/>
  <c r="F73" i="8"/>
  <c r="C73" i="8"/>
  <c r="E73" i="8" s="1"/>
  <c r="B73" i="8"/>
  <c r="T72" i="8"/>
  <c r="S72" i="8"/>
  <c r="R72" i="8"/>
  <c r="Q72" i="8"/>
  <c r="P72" i="8"/>
  <c r="E72" i="8"/>
  <c r="U72" i="8" s="1"/>
  <c r="T71" i="8"/>
  <c r="S71" i="8"/>
  <c r="R71" i="8"/>
  <c r="Q71" i="8"/>
  <c r="P71" i="8"/>
  <c r="E71" i="8"/>
  <c r="U71" i="8" s="1"/>
  <c r="W69" i="8"/>
  <c r="V69" i="8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K68" i="8"/>
  <c r="J68" i="8"/>
  <c r="I68" i="8"/>
  <c r="H68" i="8"/>
  <c r="G68" i="8"/>
  <c r="F68" i="8"/>
  <c r="C68" i="8"/>
  <c r="B68" i="8"/>
  <c r="S67" i="8"/>
  <c r="R67" i="8"/>
  <c r="Q67" i="8"/>
  <c r="P67" i="8"/>
  <c r="E67" i="8"/>
  <c r="T66" i="8"/>
  <c r="S66" i="8"/>
  <c r="R66" i="8"/>
  <c r="Q66" i="8"/>
  <c r="P66" i="8"/>
  <c r="E66" i="8"/>
  <c r="U66" i="8" s="1"/>
  <c r="T65" i="8"/>
  <c r="S65" i="8"/>
  <c r="R65" i="8"/>
  <c r="Q65" i="8"/>
  <c r="P65" i="8"/>
  <c r="E65" i="8"/>
  <c r="U65" i="8" s="1"/>
  <c r="S64" i="8"/>
  <c r="R64" i="8"/>
  <c r="Q64" i="8"/>
  <c r="P64" i="8"/>
  <c r="E64" i="8"/>
  <c r="U64" i="8" s="1"/>
  <c r="S63" i="8"/>
  <c r="R63" i="8"/>
  <c r="Q63" i="8"/>
  <c r="P63" i="8"/>
  <c r="E63" i="8"/>
  <c r="T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S60" i="8"/>
  <c r="R60" i="8"/>
  <c r="Q60" i="8"/>
  <c r="P60" i="8"/>
  <c r="E60" i="8"/>
  <c r="U60" i="8" s="1"/>
  <c r="S59" i="8"/>
  <c r="R59" i="8"/>
  <c r="Q59" i="8"/>
  <c r="P59" i="8"/>
  <c r="E59" i="8"/>
  <c r="U59" i="8" s="1"/>
  <c r="S58" i="8"/>
  <c r="R58" i="8"/>
  <c r="Q58" i="8"/>
  <c r="P58" i="8"/>
  <c r="E58" i="8"/>
  <c r="T58" i="8" s="1"/>
  <c r="U57" i="8"/>
  <c r="T57" i="8"/>
  <c r="S57" i="8"/>
  <c r="R57" i="8"/>
  <c r="Q57" i="8"/>
  <c r="P57" i="8"/>
  <c r="E57" i="8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U54" i="8"/>
  <c r="T54" i="8"/>
  <c r="S54" i="8"/>
  <c r="R54" i="8"/>
  <c r="Q54" i="8"/>
  <c r="P54" i="8"/>
  <c r="E54" i="8"/>
  <c r="S53" i="8"/>
  <c r="R53" i="8"/>
  <c r="Q53" i="8"/>
  <c r="P53" i="8"/>
  <c r="E53" i="8"/>
  <c r="U53" i="8" s="1"/>
  <c r="S52" i="8"/>
  <c r="R52" i="8"/>
  <c r="Q52" i="8"/>
  <c r="P52" i="8"/>
  <c r="E52" i="8"/>
  <c r="U52" i="8" s="1"/>
  <c r="U51" i="8"/>
  <c r="S51" i="8"/>
  <c r="R51" i="8"/>
  <c r="Q51" i="8"/>
  <c r="P51" i="8"/>
  <c r="E51" i="8"/>
  <c r="T51" i="8" s="1"/>
  <c r="T50" i="8"/>
  <c r="S50" i="8"/>
  <c r="R50" i="8"/>
  <c r="Q50" i="8"/>
  <c r="P50" i="8"/>
  <c r="E50" i="8"/>
  <c r="U50" i="8" s="1"/>
  <c r="S49" i="8"/>
  <c r="R49" i="8"/>
  <c r="Q49" i="8"/>
  <c r="P49" i="8"/>
  <c r="E49" i="8"/>
  <c r="U49" i="8" s="1"/>
  <c r="S48" i="8"/>
  <c r="R48" i="8"/>
  <c r="Q48" i="8"/>
  <c r="P48" i="8"/>
  <c r="E48" i="8"/>
  <c r="U48" i="8" s="1"/>
  <c r="S47" i="8"/>
  <c r="R47" i="8"/>
  <c r="Q47" i="8"/>
  <c r="P47" i="8"/>
  <c r="E47" i="8"/>
  <c r="T47" i="8" s="1"/>
  <c r="U46" i="8"/>
  <c r="T46" i="8"/>
  <c r="S46" i="8"/>
  <c r="R46" i="8"/>
  <c r="Q46" i="8"/>
  <c r="P46" i="8"/>
  <c r="E46" i="8"/>
  <c r="T45" i="8"/>
  <c r="S45" i="8"/>
  <c r="R45" i="8"/>
  <c r="Q45" i="8"/>
  <c r="P45" i="8"/>
  <c r="E45" i="8"/>
  <c r="U45" i="8" s="1"/>
  <c r="S44" i="8"/>
  <c r="R44" i="8"/>
  <c r="Q44" i="8"/>
  <c r="P44" i="8"/>
  <c r="E44" i="8"/>
  <c r="U44" i="8" s="1"/>
  <c r="O42" i="8"/>
  <c r="N42" i="8"/>
  <c r="M42" i="8"/>
  <c r="L42" i="8"/>
  <c r="R42" i="8" s="1"/>
  <c r="K42" i="8"/>
  <c r="J42" i="8"/>
  <c r="I42" i="8"/>
  <c r="H42" i="8"/>
  <c r="G42" i="8"/>
  <c r="F42" i="8"/>
  <c r="C42" i="8"/>
  <c r="B42" i="8"/>
  <c r="E42" i="8" s="1"/>
  <c r="S41" i="8"/>
  <c r="R41" i="8"/>
  <c r="Q41" i="8"/>
  <c r="P41" i="8"/>
  <c r="E41" i="8"/>
  <c r="U41" i="8" s="1"/>
  <c r="U40" i="8"/>
  <c r="S40" i="8"/>
  <c r="R40" i="8"/>
  <c r="Q40" i="8"/>
  <c r="P40" i="8"/>
  <c r="E40" i="8"/>
  <c r="T40" i="8" s="1"/>
  <c r="T39" i="8"/>
  <c r="S39" i="8"/>
  <c r="R39" i="8"/>
  <c r="Q39" i="8"/>
  <c r="P39" i="8"/>
  <c r="E39" i="8"/>
  <c r="U39" i="8" s="1"/>
  <c r="S38" i="8"/>
  <c r="R38" i="8"/>
  <c r="Q38" i="8"/>
  <c r="P38" i="8"/>
  <c r="E38" i="8"/>
  <c r="U38" i="8" s="1"/>
  <c r="S37" i="8"/>
  <c r="R37" i="8"/>
  <c r="Q37" i="8"/>
  <c r="P37" i="8"/>
  <c r="E37" i="8"/>
  <c r="O35" i="8"/>
  <c r="N35" i="8"/>
  <c r="M35" i="8"/>
  <c r="S35" i="8" s="1"/>
  <c r="L35" i="8"/>
  <c r="R35" i="8" s="1"/>
  <c r="K35" i="8"/>
  <c r="J35" i="8"/>
  <c r="I35" i="8"/>
  <c r="H35" i="8"/>
  <c r="P35" i="8" s="1"/>
  <c r="G35" i="8"/>
  <c r="F35" i="8"/>
  <c r="C35" i="8"/>
  <c r="E35" i="8" s="1"/>
  <c r="B35" i="8"/>
  <c r="S34" i="8"/>
  <c r="R34" i="8"/>
  <c r="Q34" i="8"/>
  <c r="P34" i="8"/>
  <c r="E34" i="8"/>
  <c r="U34" i="8" s="1"/>
  <c r="O32" i="8"/>
  <c r="N32" i="8"/>
  <c r="M32" i="8"/>
  <c r="L32" i="8"/>
  <c r="K32" i="8"/>
  <c r="J32" i="8"/>
  <c r="I32" i="8"/>
  <c r="H32" i="8"/>
  <c r="G32" i="8"/>
  <c r="F32" i="8"/>
  <c r="C32" i="8"/>
  <c r="B32" i="8"/>
  <c r="S31" i="8"/>
  <c r="R31" i="8"/>
  <c r="Q31" i="8"/>
  <c r="P31" i="8"/>
  <c r="E31" i="8"/>
  <c r="U31" i="8" s="1"/>
  <c r="S30" i="8"/>
  <c r="R30" i="8"/>
  <c r="Q30" i="8"/>
  <c r="P30" i="8"/>
  <c r="E30" i="8"/>
  <c r="U29" i="8"/>
  <c r="T29" i="8"/>
  <c r="S29" i="8"/>
  <c r="R29" i="8"/>
  <c r="Q29" i="8"/>
  <c r="P29" i="8"/>
  <c r="E29" i="8"/>
  <c r="U28" i="8"/>
  <c r="S28" i="8"/>
  <c r="R28" i="8"/>
  <c r="Q28" i="8"/>
  <c r="P28" i="8"/>
  <c r="E28" i="8"/>
  <c r="T28" i="8" s="1"/>
  <c r="W26" i="8"/>
  <c r="V26" i="8"/>
  <c r="O26" i="8"/>
  <c r="N26" i="8"/>
  <c r="M26" i="8"/>
  <c r="S26" i="8" s="1"/>
  <c r="L26" i="8"/>
  <c r="R26" i="8" s="1"/>
  <c r="K26" i="8"/>
  <c r="J26" i="8"/>
  <c r="I26" i="8"/>
  <c r="H26" i="8"/>
  <c r="G26" i="8"/>
  <c r="F26" i="8"/>
  <c r="C26" i="8"/>
  <c r="B26" i="8"/>
  <c r="S25" i="8"/>
  <c r="R25" i="8"/>
  <c r="Q25" i="8"/>
  <c r="P25" i="8"/>
  <c r="E25" i="8"/>
  <c r="T25" i="8" s="1"/>
  <c r="S24" i="8"/>
  <c r="R24" i="8"/>
  <c r="Q24" i="8"/>
  <c r="P24" i="8"/>
  <c r="E24" i="8"/>
  <c r="U24" i="8" s="1"/>
  <c r="S23" i="8"/>
  <c r="R23" i="8"/>
  <c r="Q23" i="8"/>
  <c r="P23" i="8"/>
  <c r="E23" i="8"/>
  <c r="U23" i="8" s="1"/>
  <c r="S22" i="8"/>
  <c r="R22" i="8"/>
  <c r="Q22" i="8"/>
  <c r="P22" i="8"/>
  <c r="E22" i="8"/>
  <c r="U22" i="8" s="1"/>
  <c r="S21" i="8"/>
  <c r="R21" i="8"/>
  <c r="Q21" i="8"/>
  <c r="P21" i="8"/>
  <c r="E21" i="8"/>
  <c r="T21" i="8" s="1"/>
  <c r="S20" i="8"/>
  <c r="R20" i="8"/>
  <c r="Q20" i="8"/>
  <c r="P20" i="8"/>
  <c r="E20" i="8"/>
  <c r="U20" i="8" s="1"/>
  <c r="S19" i="8"/>
  <c r="R19" i="8"/>
  <c r="Q19" i="8"/>
  <c r="P19" i="8"/>
  <c r="E19" i="8"/>
  <c r="U19" i="8" s="1"/>
  <c r="O17" i="8"/>
  <c r="N17" i="8"/>
  <c r="M17" i="8"/>
  <c r="L17" i="8"/>
  <c r="K17" i="8"/>
  <c r="J17" i="8"/>
  <c r="I17" i="8"/>
  <c r="H17" i="8"/>
  <c r="G17" i="8"/>
  <c r="F17" i="8"/>
  <c r="E17" i="8"/>
  <c r="C17" i="8"/>
  <c r="B17" i="8"/>
  <c r="S16" i="8"/>
  <c r="R16" i="8"/>
  <c r="Q16" i="8"/>
  <c r="P16" i="8"/>
  <c r="E16" i="8"/>
  <c r="U16" i="8" s="1"/>
  <c r="S15" i="8"/>
  <c r="R15" i="8"/>
  <c r="Q15" i="8"/>
  <c r="P15" i="8"/>
  <c r="E15" i="8"/>
  <c r="S14" i="8"/>
  <c r="R14" i="8"/>
  <c r="Q14" i="8"/>
  <c r="P14" i="8"/>
  <c r="E14" i="8"/>
  <c r="T14" i="8" s="1"/>
  <c r="S13" i="8"/>
  <c r="R13" i="8"/>
  <c r="Q13" i="8"/>
  <c r="P13" i="8"/>
  <c r="T13" i="8" s="1"/>
  <c r="E13" i="8"/>
  <c r="U13" i="8" s="1"/>
  <c r="S12" i="8"/>
  <c r="R12" i="8"/>
  <c r="Q12" i="8"/>
  <c r="P12" i="8"/>
  <c r="E12" i="8"/>
  <c r="U12" i="8" s="1"/>
  <c r="S11" i="8"/>
  <c r="R11" i="8"/>
  <c r="Q11" i="8"/>
  <c r="P11" i="8"/>
  <c r="E11" i="8"/>
  <c r="U10" i="8"/>
  <c r="S10" i="8"/>
  <c r="R10" i="8"/>
  <c r="Q10" i="8"/>
  <c r="P10" i="8"/>
  <c r="T10" i="8" s="1"/>
  <c r="E10" i="8"/>
  <c r="T9" i="8"/>
  <c r="S9" i="8"/>
  <c r="R9" i="8"/>
  <c r="Q9" i="8"/>
  <c r="P9" i="8"/>
  <c r="E9" i="8"/>
  <c r="U9" i="8" s="1"/>
  <c r="S96" i="7"/>
  <c r="R96" i="7"/>
  <c r="Q96" i="7"/>
  <c r="P96" i="7"/>
  <c r="E96" i="7"/>
  <c r="U96" i="7" s="1"/>
  <c r="S95" i="7"/>
  <c r="R95" i="7"/>
  <c r="Q95" i="7"/>
  <c r="P95" i="7"/>
  <c r="E95" i="7"/>
  <c r="U95" i="7" s="1"/>
  <c r="S94" i="7"/>
  <c r="R94" i="7"/>
  <c r="Q94" i="7"/>
  <c r="P94" i="7"/>
  <c r="E94" i="7"/>
  <c r="T94" i="7" s="1"/>
  <c r="U93" i="7"/>
  <c r="T93" i="7"/>
  <c r="S93" i="7"/>
  <c r="R93" i="7"/>
  <c r="Q93" i="7"/>
  <c r="P93" i="7"/>
  <c r="E93" i="7"/>
  <c r="U92" i="7"/>
  <c r="T92" i="7"/>
  <c r="S92" i="7"/>
  <c r="R92" i="7"/>
  <c r="Q92" i="7"/>
  <c r="P92" i="7"/>
  <c r="E92" i="7"/>
  <c r="T91" i="7"/>
  <c r="S91" i="7"/>
  <c r="R91" i="7"/>
  <c r="Q91" i="7"/>
  <c r="P91" i="7"/>
  <c r="E91" i="7"/>
  <c r="U91" i="7" s="1"/>
  <c r="T90" i="7"/>
  <c r="S90" i="7"/>
  <c r="R90" i="7"/>
  <c r="Q90" i="7"/>
  <c r="P90" i="7"/>
  <c r="E90" i="7"/>
  <c r="U90" i="7" s="1"/>
  <c r="S89" i="7"/>
  <c r="R89" i="7"/>
  <c r="Q89" i="7"/>
  <c r="P89" i="7"/>
  <c r="E89" i="7"/>
  <c r="U89" i="7" s="1"/>
  <c r="S88" i="7"/>
  <c r="R88" i="7"/>
  <c r="Q88" i="7"/>
  <c r="P88" i="7"/>
  <c r="E88" i="7"/>
  <c r="V75" i="7"/>
  <c r="O75" i="7"/>
  <c r="N75" i="7"/>
  <c r="M75" i="7"/>
  <c r="L75" i="7"/>
  <c r="K75" i="7"/>
  <c r="J75" i="7"/>
  <c r="I75" i="7"/>
  <c r="H75" i="7"/>
  <c r="G75" i="7"/>
  <c r="F75" i="7"/>
  <c r="C75" i="7"/>
  <c r="B75" i="7"/>
  <c r="O74" i="7"/>
  <c r="N74" i="7"/>
  <c r="M74" i="7"/>
  <c r="S74" i="7" s="1"/>
  <c r="L74" i="7"/>
  <c r="R74" i="7" s="1"/>
  <c r="K74" i="7"/>
  <c r="J74" i="7"/>
  <c r="I74" i="7"/>
  <c r="H74" i="7"/>
  <c r="P74" i="7" s="1"/>
  <c r="G74" i="7"/>
  <c r="F74" i="7"/>
  <c r="E74" i="7"/>
  <c r="C74" i="7"/>
  <c r="B74" i="7"/>
  <c r="O73" i="7"/>
  <c r="N73" i="7"/>
  <c r="M73" i="7"/>
  <c r="S73" i="7" s="1"/>
  <c r="L73" i="7"/>
  <c r="R73" i="7" s="1"/>
  <c r="K73" i="7"/>
  <c r="J73" i="7"/>
  <c r="I73" i="7"/>
  <c r="H73" i="7"/>
  <c r="G73" i="7"/>
  <c r="F73" i="7"/>
  <c r="C73" i="7"/>
  <c r="B73" i="7"/>
  <c r="T72" i="7"/>
  <c r="S72" i="7"/>
  <c r="R72" i="7"/>
  <c r="Q72" i="7"/>
  <c r="P72" i="7"/>
  <c r="E72" i="7"/>
  <c r="U72" i="7" s="1"/>
  <c r="U71" i="7"/>
  <c r="S71" i="7"/>
  <c r="R71" i="7"/>
  <c r="Q71" i="7"/>
  <c r="P71" i="7"/>
  <c r="E71" i="7"/>
  <c r="T71" i="7" s="1"/>
  <c r="V69" i="7"/>
  <c r="O69" i="7"/>
  <c r="N69" i="7"/>
  <c r="M69" i="7"/>
  <c r="S69" i="7" s="1"/>
  <c r="L69" i="7"/>
  <c r="R69" i="7" s="1"/>
  <c r="K69" i="7"/>
  <c r="J69" i="7"/>
  <c r="I69" i="7"/>
  <c r="H69" i="7"/>
  <c r="P69" i="7" s="1"/>
  <c r="G69" i="7"/>
  <c r="F69" i="7"/>
  <c r="C69" i="7"/>
  <c r="B69" i="7"/>
  <c r="O68" i="7"/>
  <c r="N68" i="7"/>
  <c r="R68" i="7" s="1"/>
  <c r="M68" i="7"/>
  <c r="L68" i="7"/>
  <c r="K68" i="7"/>
  <c r="J68" i="7"/>
  <c r="I68" i="7"/>
  <c r="H68" i="7"/>
  <c r="G68" i="7"/>
  <c r="F68" i="7"/>
  <c r="C68" i="7"/>
  <c r="B68" i="7"/>
  <c r="S67" i="7"/>
  <c r="R67" i="7"/>
  <c r="Q67" i="7"/>
  <c r="U67" i="7" s="1"/>
  <c r="P67" i="7"/>
  <c r="T67" i="7" s="1"/>
  <c r="E67" i="7"/>
  <c r="T66" i="7"/>
  <c r="S66" i="7"/>
  <c r="R66" i="7"/>
  <c r="Q66" i="7"/>
  <c r="P66" i="7"/>
  <c r="E66" i="7"/>
  <c r="U66" i="7" s="1"/>
  <c r="T65" i="7"/>
  <c r="S65" i="7"/>
  <c r="R65" i="7"/>
  <c r="Q65" i="7"/>
  <c r="P65" i="7"/>
  <c r="E65" i="7"/>
  <c r="U65" i="7" s="1"/>
  <c r="S64" i="7"/>
  <c r="R64" i="7"/>
  <c r="Q64" i="7"/>
  <c r="P64" i="7"/>
  <c r="E64" i="7"/>
  <c r="U64" i="7" s="1"/>
  <c r="S63" i="7"/>
  <c r="R63" i="7"/>
  <c r="Q63" i="7"/>
  <c r="P63" i="7"/>
  <c r="E63" i="7"/>
  <c r="O61" i="7"/>
  <c r="N61" i="7"/>
  <c r="M61" i="7"/>
  <c r="S61" i="7" s="1"/>
  <c r="L61" i="7"/>
  <c r="R61" i="7" s="1"/>
  <c r="K61" i="7"/>
  <c r="J61" i="7"/>
  <c r="I61" i="7"/>
  <c r="H61" i="7"/>
  <c r="P61" i="7" s="1"/>
  <c r="C61" i="7"/>
  <c r="B61" i="7"/>
  <c r="S60" i="7"/>
  <c r="R60" i="7"/>
  <c r="Q60" i="7"/>
  <c r="P60" i="7"/>
  <c r="E60" i="7"/>
  <c r="T60" i="7" s="1"/>
  <c r="U59" i="7"/>
  <c r="S59" i="7"/>
  <c r="R59" i="7"/>
  <c r="Q59" i="7"/>
  <c r="P59" i="7"/>
  <c r="E59" i="7"/>
  <c r="T59" i="7" s="1"/>
  <c r="U58" i="7"/>
  <c r="T58" i="7"/>
  <c r="S58" i="7"/>
  <c r="R58" i="7"/>
  <c r="Q58" i="7"/>
  <c r="P58" i="7"/>
  <c r="E58" i="7"/>
  <c r="T57" i="7"/>
  <c r="S57" i="7"/>
  <c r="R57" i="7"/>
  <c r="Q57" i="7"/>
  <c r="P57" i="7"/>
  <c r="E57" i="7"/>
  <c r="U57" i="7" s="1"/>
  <c r="O55" i="7"/>
  <c r="N55" i="7"/>
  <c r="M55" i="7"/>
  <c r="S55" i="7" s="1"/>
  <c r="L55" i="7"/>
  <c r="R55" i="7" s="1"/>
  <c r="K55" i="7"/>
  <c r="J55" i="7"/>
  <c r="I55" i="7"/>
  <c r="H55" i="7"/>
  <c r="G55" i="7"/>
  <c r="F55" i="7"/>
  <c r="C55" i="7"/>
  <c r="B55" i="7"/>
  <c r="T54" i="7"/>
  <c r="S54" i="7"/>
  <c r="R54" i="7"/>
  <c r="Q54" i="7"/>
  <c r="P54" i="7"/>
  <c r="E54" i="7"/>
  <c r="U54" i="7" s="1"/>
  <c r="S53" i="7"/>
  <c r="R53" i="7"/>
  <c r="Q53" i="7"/>
  <c r="P53" i="7"/>
  <c r="E53" i="7"/>
  <c r="U53" i="7" s="1"/>
  <c r="S52" i="7"/>
  <c r="R52" i="7"/>
  <c r="Q52" i="7"/>
  <c r="P52" i="7"/>
  <c r="E52" i="7"/>
  <c r="U52" i="7" s="1"/>
  <c r="S51" i="7"/>
  <c r="R51" i="7"/>
  <c r="Q51" i="7"/>
  <c r="P51" i="7"/>
  <c r="E51" i="7"/>
  <c r="U51" i="7" s="1"/>
  <c r="S50" i="7"/>
  <c r="R50" i="7"/>
  <c r="Q50" i="7"/>
  <c r="P50" i="7"/>
  <c r="E50" i="7"/>
  <c r="U50" i="7" s="1"/>
  <c r="S49" i="7"/>
  <c r="R49" i="7"/>
  <c r="Q49" i="7"/>
  <c r="P49" i="7"/>
  <c r="E49" i="7"/>
  <c r="T49" i="7" s="1"/>
  <c r="S48" i="7"/>
  <c r="R48" i="7"/>
  <c r="Q48" i="7"/>
  <c r="P48" i="7"/>
  <c r="E48" i="7"/>
  <c r="T48" i="7" s="1"/>
  <c r="U47" i="7"/>
  <c r="T47" i="7"/>
  <c r="S47" i="7"/>
  <c r="R47" i="7"/>
  <c r="Q47" i="7"/>
  <c r="P47" i="7"/>
  <c r="E47" i="7"/>
  <c r="S46" i="7"/>
  <c r="R46" i="7"/>
  <c r="Q46" i="7"/>
  <c r="P46" i="7"/>
  <c r="E46" i="7"/>
  <c r="U46" i="7" s="1"/>
  <c r="S45" i="7"/>
  <c r="R45" i="7"/>
  <c r="Q45" i="7"/>
  <c r="P45" i="7"/>
  <c r="E45" i="7"/>
  <c r="U45" i="7" s="1"/>
  <c r="S44" i="7"/>
  <c r="R44" i="7"/>
  <c r="Q44" i="7"/>
  <c r="P44" i="7"/>
  <c r="E44" i="7"/>
  <c r="U44" i="7" s="1"/>
  <c r="O42" i="7"/>
  <c r="N42" i="7"/>
  <c r="M42" i="7"/>
  <c r="S42" i="7" s="1"/>
  <c r="L42" i="7"/>
  <c r="R42" i="7" s="1"/>
  <c r="K42" i="7"/>
  <c r="J42" i="7"/>
  <c r="I42" i="7"/>
  <c r="H42" i="7"/>
  <c r="G42" i="7"/>
  <c r="F42" i="7"/>
  <c r="C42" i="7"/>
  <c r="B42" i="7"/>
  <c r="S41" i="7"/>
  <c r="R41" i="7"/>
  <c r="Q41" i="7"/>
  <c r="P41" i="7"/>
  <c r="E41" i="7"/>
  <c r="U41" i="7" s="1"/>
  <c r="S40" i="7"/>
  <c r="R40" i="7"/>
  <c r="Q40" i="7"/>
  <c r="P40" i="7"/>
  <c r="E40" i="7"/>
  <c r="U40" i="7" s="1"/>
  <c r="S39" i="7"/>
  <c r="R39" i="7"/>
  <c r="Q39" i="7"/>
  <c r="P39" i="7"/>
  <c r="E39" i="7"/>
  <c r="U39" i="7" s="1"/>
  <c r="S38" i="7"/>
  <c r="R38" i="7"/>
  <c r="Q38" i="7"/>
  <c r="P38" i="7"/>
  <c r="E38" i="7"/>
  <c r="S37" i="7"/>
  <c r="R37" i="7"/>
  <c r="Q37" i="7"/>
  <c r="P37" i="7"/>
  <c r="E37" i="7"/>
  <c r="U37" i="7" s="1"/>
  <c r="R35" i="7"/>
  <c r="O35" i="7"/>
  <c r="N35" i="7"/>
  <c r="M35" i="7"/>
  <c r="S35" i="7" s="1"/>
  <c r="L35" i="7"/>
  <c r="K35" i="7"/>
  <c r="J35" i="7"/>
  <c r="I35" i="7"/>
  <c r="H35" i="7"/>
  <c r="G35" i="7"/>
  <c r="F35" i="7"/>
  <c r="C35" i="7"/>
  <c r="B35" i="7"/>
  <c r="S34" i="7"/>
  <c r="R34" i="7"/>
  <c r="Q34" i="7"/>
  <c r="P34" i="7"/>
  <c r="E34" i="7"/>
  <c r="U34" i="7" s="1"/>
  <c r="O32" i="7"/>
  <c r="N32" i="7"/>
  <c r="R32" i="7" s="1"/>
  <c r="M32" i="7"/>
  <c r="L32" i="7"/>
  <c r="K32" i="7"/>
  <c r="J32" i="7"/>
  <c r="I32" i="7"/>
  <c r="H32" i="7"/>
  <c r="G32" i="7"/>
  <c r="F32" i="7"/>
  <c r="C32" i="7"/>
  <c r="B32" i="7"/>
  <c r="U31" i="7"/>
  <c r="T31" i="7"/>
  <c r="S31" i="7"/>
  <c r="R31" i="7"/>
  <c r="Q31" i="7"/>
  <c r="P31" i="7"/>
  <c r="E31" i="7"/>
  <c r="T30" i="7"/>
  <c r="S30" i="7"/>
  <c r="R30" i="7"/>
  <c r="Q30" i="7"/>
  <c r="P30" i="7"/>
  <c r="E30" i="7"/>
  <c r="U30" i="7" s="1"/>
  <c r="S29" i="7"/>
  <c r="R29" i="7"/>
  <c r="Q29" i="7"/>
  <c r="P29" i="7"/>
  <c r="E29" i="7"/>
  <c r="U29" i="7" s="1"/>
  <c r="T28" i="7"/>
  <c r="S28" i="7"/>
  <c r="R28" i="7"/>
  <c r="Q28" i="7"/>
  <c r="P28" i="7"/>
  <c r="E28" i="7"/>
  <c r="U28" i="7" s="1"/>
  <c r="O26" i="7"/>
  <c r="N26" i="7"/>
  <c r="M26" i="7"/>
  <c r="S26" i="7" s="1"/>
  <c r="L26" i="7"/>
  <c r="R26" i="7" s="1"/>
  <c r="K26" i="7"/>
  <c r="J26" i="7"/>
  <c r="I26" i="7"/>
  <c r="H26" i="7"/>
  <c r="G26" i="7"/>
  <c r="F26" i="7"/>
  <c r="C26" i="7"/>
  <c r="B26" i="7"/>
  <c r="E26" i="7" s="1"/>
  <c r="S25" i="7"/>
  <c r="R25" i="7"/>
  <c r="Q25" i="7"/>
  <c r="P25" i="7"/>
  <c r="E25" i="7"/>
  <c r="U25" i="7" s="1"/>
  <c r="S24" i="7"/>
  <c r="R24" i="7"/>
  <c r="Q24" i="7"/>
  <c r="P24" i="7"/>
  <c r="E24" i="7"/>
  <c r="U24" i="7" s="1"/>
  <c r="S23" i="7"/>
  <c r="R23" i="7"/>
  <c r="Q23" i="7"/>
  <c r="P23" i="7"/>
  <c r="E23" i="7"/>
  <c r="U23" i="7" s="1"/>
  <c r="S22" i="7"/>
  <c r="R22" i="7"/>
  <c r="Q22" i="7"/>
  <c r="P22" i="7"/>
  <c r="E22" i="7"/>
  <c r="U22" i="7" s="1"/>
  <c r="S21" i="7"/>
  <c r="R21" i="7"/>
  <c r="Q21" i="7"/>
  <c r="P21" i="7"/>
  <c r="E21" i="7"/>
  <c r="T21" i="7" s="1"/>
  <c r="S20" i="7"/>
  <c r="R20" i="7"/>
  <c r="Q20" i="7"/>
  <c r="P20" i="7"/>
  <c r="E20" i="7"/>
  <c r="U20" i="7" s="1"/>
  <c r="S19" i="7"/>
  <c r="R19" i="7"/>
  <c r="Q19" i="7"/>
  <c r="P19" i="7"/>
  <c r="E19" i="7"/>
  <c r="T19" i="7" s="1"/>
  <c r="V17" i="7"/>
  <c r="R17" i="7"/>
  <c r="O17" i="7"/>
  <c r="N17" i="7"/>
  <c r="M17" i="7"/>
  <c r="S17" i="7" s="1"/>
  <c r="L17" i="7"/>
  <c r="K17" i="7"/>
  <c r="J17" i="7"/>
  <c r="I17" i="7"/>
  <c r="H17" i="7"/>
  <c r="G17" i="7"/>
  <c r="F17" i="7"/>
  <c r="C17" i="7"/>
  <c r="B17" i="7"/>
  <c r="E17" i="7" s="1"/>
  <c r="S16" i="7"/>
  <c r="R16" i="7"/>
  <c r="Q16" i="7"/>
  <c r="P16" i="7"/>
  <c r="E16" i="7"/>
  <c r="T16" i="7" s="1"/>
  <c r="U15" i="7"/>
  <c r="T15" i="7"/>
  <c r="S15" i="7"/>
  <c r="R15" i="7"/>
  <c r="Q15" i="7"/>
  <c r="P15" i="7"/>
  <c r="E15" i="7"/>
  <c r="T14" i="7"/>
  <c r="S14" i="7"/>
  <c r="R14" i="7"/>
  <c r="Q14" i="7"/>
  <c r="P14" i="7"/>
  <c r="E14" i="7"/>
  <c r="U14" i="7" s="1"/>
  <c r="S13" i="7"/>
  <c r="R13" i="7"/>
  <c r="Q13" i="7"/>
  <c r="U13" i="7" s="1"/>
  <c r="P13" i="7"/>
  <c r="T13" i="7" s="1"/>
  <c r="E13" i="7"/>
  <c r="S12" i="7"/>
  <c r="R12" i="7"/>
  <c r="Q12" i="7"/>
  <c r="P12" i="7"/>
  <c r="E12" i="7"/>
  <c r="U12" i="7" s="1"/>
  <c r="S11" i="7"/>
  <c r="R11" i="7"/>
  <c r="Q11" i="7"/>
  <c r="P11" i="7"/>
  <c r="E11" i="7"/>
  <c r="U11" i="7" s="1"/>
  <c r="S10" i="7"/>
  <c r="R10" i="7"/>
  <c r="Q10" i="7"/>
  <c r="P10" i="7"/>
  <c r="E10" i="7"/>
  <c r="S9" i="7"/>
  <c r="R9" i="7"/>
  <c r="Q9" i="7"/>
  <c r="P9" i="7"/>
  <c r="E9" i="7"/>
  <c r="U9" i="7" s="1"/>
  <c r="U96" i="6"/>
  <c r="S96" i="6"/>
  <c r="R96" i="6"/>
  <c r="Q96" i="6"/>
  <c r="P96" i="6"/>
  <c r="E96" i="6"/>
  <c r="T96" i="6" s="1"/>
  <c r="T95" i="6"/>
  <c r="S95" i="6"/>
  <c r="R95" i="6"/>
  <c r="Q95" i="6"/>
  <c r="P95" i="6"/>
  <c r="E95" i="6"/>
  <c r="U95" i="6" s="1"/>
  <c r="T94" i="6"/>
  <c r="S94" i="6"/>
  <c r="R94" i="6"/>
  <c r="Q94" i="6"/>
  <c r="P94" i="6"/>
  <c r="E94" i="6"/>
  <c r="U94" i="6" s="1"/>
  <c r="T93" i="6"/>
  <c r="S93" i="6"/>
  <c r="R93" i="6"/>
  <c r="Q93" i="6"/>
  <c r="P93" i="6"/>
  <c r="E93" i="6"/>
  <c r="U93" i="6" s="1"/>
  <c r="S92" i="6"/>
  <c r="R92" i="6"/>
  <c r="Q92" i="6"/>
  <c r="P92" i="6"/>
  <c r="E92" i="6"/>
  <c r="U92" i="6" s="1"/>
  <c r="S91" i="6"/>
  <c r="R91" i="6"/>
  <c r="Q91" i="6"/>
  <c r="P91" i="6"/>
  <c r="E91" i="6"/>
  <c r="U91" i="6" s="1"/>
  <c r="S90" i="6"/>
  <c r="R90" i="6"/>
  <c r="Q90" i="6"/>
  <c r="P90" i="6"/>
  <c r="E90" i="6"/>
  <c r="U90" i="6" s="1"/>
  <c r="S89" i="6"/>
  <c r="R89" i="6"/>
  <c r="Q89" i="6"/>
  <c r="P89" i="6"/>
  <c r="E89" i="6"/>
  <c r="T89" i="6" s="1"/>
  <c r="U88" i="6"/>
  <c r="T88" i="6"/>
  <c r="S88" i="6"/>
  <c r="R88" i="6"/>
  <c r="Q88" i="6"/>
  <c r="P88" i="6"/>
  <c r="E88" i="6"/>
  <c r="O75" i="6"/>
  <c r="N75" i="6"/>
  <c r="M75" i="6"/>
  <c r="L75" i="6"/>
  <c r="K75" i="6"/>
  <c r="J75" i="6"/>
  <c r="I75" i="6"/>
  <c r="H75" i="6"/>
  <c r="G75" i="6"/>
  <c r="F75" i="6"/>
  <c r="C75" i="6"/>
  <c r="B75" i="6"/>
  <c r="S74" i="6"/>
  <c r="O74" i="6"/>
  <c r="N74" i="6"/>
  <c r="M74" i="6"/>
  <c r="L74" i="6"/>
  <c r="R74" i="6" s="1"/>
  <c r="K74" i="6"/>
  <c r="J74" i="6"/>
  <c r="I74" i="6"/>
  <c r="H74" i="6"/>
  <c r="G74" i="6"/>
  <c r="F74" i="6"/>
  <c r="C74" i="6"/>
  <c r="B74" i="6"/>
  <c r="O73" i="6"/>
  <c r="N73" i="6"/>
  <c r="M73" i="6"/>
  <c r="S73" i="6" s="1"/>
  <c r="L73" i="6"/>
  <c r="R73" i="6" s="1"/>
  <c r="K73" i="6"/>
  <c r="J73" i="6"/>
  <c r="I73" i="6"/>
  <c r="H73" i="6"/>
  <c r="P73" i="6" s="1"/>
  <c r="G73" i="6"/>
  <c r="F73" i="6"/>
  <c r="C73" i="6"/>
  <c r="E73" i="6" s="1"/>
  <c r="B73" i="6"/>
  <c r="S72" i="6"/>
  <c r="R72" i="6"/>
  <c r="Q72" i="6"/>
  <c r="P72" i="6"/>
  <c r="E72" i="6"/>
  <c r="U72" i="6" s="1"/>
  <c r="S71" i="6"/>
  <c r="R71" i="6"/>
  <c r="Q71" i="6"/>
  <c r="P71" i="6"/>
  <c r="E71" i="6"/>
  <c r="U71" i="6" s="1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L68" i="6"/>
  <c r="K68" i="6"/>
  <c r="J68" i="6"/>
  <c r="I68" i="6"/>
  <c r="H68" i="6"/>
  <c r="G68" i="6"/>
  <c r="F68" i="6"/>
  <c r="C68" i="6"/>
  <c r="B68" i="6"/>
  <c r="S67" i="6"/>
  <c r="R67" i="6"/>
  <c r="Q67" i="6"/>
  <c r="P67" i="6"/>
  <c r="E67" i="6"/>
  <c r="U67" i="6" s="1"/>
  <c r="S66" i="6"/>
  <c r="R66" i="6"/>
  <c r="Q66" i="6"/>
  <c r="P66" i="6"/>
  <c r="E66" i="6"/>
  <c r="T66" i="6" s="1"/>
  <c r="U65" i="6"/>
  <c r="S65" i="6"/>
  <c r="R65" i="6"/>
  <c r="Q65" i="6"/>
  <c r="P65" i="6"/>
  <c r="E65" i="6"/>
  <c r="T65" i="6" s="1"/>
  <c r="S64" i="6"/>
  <c r="R64" i="6"/>
  <c r="Q64" i="6"/>
  <c r="P64" i="6"/>
  <c r="E64" i="6"/>
  <c r="U64" i="6" s="1"/>
  <c r="S63" i="6"/>
  <c r="R63" i="6"/>
  <c r="Q63" i="6"/>
  <c r="P63" i="6"/>
  <c r="E63" i="6"/>
  <c r="U63" i="6" s="1"/>
  <c r="O61" i="6"/>
  <c r="N61" i="6"/>
  <c r="M61" i="6"/>
  <c r="S61" i="6" s="1"/>
  <c r="L61" i="6"/>
  <c r="R61" i="6" s="1"/>
  <c r="K61" i="6"/>
  <c r="J61" i="6"/>
  <c r="I61" i="6"/>
  <c r="H61" i="6"/>
  <c r="C61" i="6"/>
  <c r="E61" i="6" s="1"/>
  <c r="B61" i="6"/>
  <c r="S60" i="6"/>
  <c r="R60" i="6"/>
  <c r="Q60" i="6"/>
  <c r="P60" i="6"/>
  <c r="E60" i="6"/>
  <c r="U60" i="6" s="1"/>
  <c r="S59" i="6"/>
  <c r="R59" i="6"/>
  <c r="Q59" i="6"/>
  <c r="P59" i="6"/>
  <c r="E59" i="6"/>
  <c r="U59" i="6" s="1"/>
  <c r="S58" i="6"/>
  <c r="R58" i="6"/>
  <c r="Q58" i="6"/>
  <c r="P58" i="6"/>
  <c r="E58" i="6"/>
  <c r="U58" i="6" s="1"/>
  <c r="S57" i="6"/>
  <c r="R57" i="6"/>
  <c r="Q57" i="6"/>
  <c r="P57" i="6"/>
  <c r="E57" i="6"/>
  <c r="T57" i="6" s="1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S54" i="6"/>
  <c r="R54" i="6"/>
  <c r="Q54" i="6"/>
  <c r="P54" i="6"/>
  <c r="E54" i="6"/>
  <c r="T54" i="6" s="1"/>
  <c r="U53" i="6"/>
  <c r="T53" i="6"/>
  <c r="S53" i="6"/>
  <c r="R53" i="6"/>
  <c r="Q53" i="6"/>
  <c r="P53" i="6"/>
  <c r="E53" i="6"/>
  <c r="S52" i="6"/>
  <c r="R52" i="6"/>
  <c r="Q52" i="6"/>
  <c r="P52" i="6"/>
  <c r="E52" i="6"/>
  <c r="U52" i="6" s="1"/>
  <c r="S51" i="6"/>
  <c r="R51" i="6"/>
  <c r="Q51" i="6"/>
  <c r="P51" i="6"/>
  <c r="E51" i="6"/>
  <c r="U51" i="6" s="1"/>
  <c r="U50" i="6"/>
  <c r="S50" i="6"/>
  <c r="R50" i="6"/>
  <c r="Q50" i="6"/>
  <c r="P50" i="6"/>
  <c r="E50" i="6"/>
  <c r="T50" i="6" s="1"/>
  <c r="T49" i="6"/>
  <c r="S49" i="6"/>
  <c r="R49" i="6"/>
  <c r="Q49" i="6"/>
  <c r="P49" i="6"/>
  <c r="E49" i="6"/>
  <c r="U49" i="6" s="1"/>
  <c r="S48" i="6"/>
  <c r="R48" i="6"/>
  <c r="Q48" i="6"/>
  <c r="P48" i="6"/>
  <c r="E48" i="6"/>
  <c r="U48" i="6" s="1"/>
  <c r="S47" i="6"/>
  <c r="R47" i="6"/>
  <c r="Q47" i="6"/>
  <c r="P47" i="6"/>
  <c r="E47" i="6"/>
  <c r="U47" i="6" s="1"/>
  <c r="S46" i="6"/>
  <c r="R46" i="6"/>
  <c r="Q46" i="6"/>
  <c r="P46" i="6"/>
  <c r="E46" i="6"/>
  <c r="T46" i="6" s="1"/>
  <c r="U45" i="6"/>
  <c r="T45" i="6"/>
  <c r="S45" i="6"/>
  <c r="R45" i="6"/>
  <c r="Q45" i="6"/>
  <c r="P45" i="6"/>
  <c r="E45" i="6"/>
  <c r="S44" i="6"/>
  <c r="R44" i="6"/>
  <c r="Q44" i="6"/>
  <c r="P44" i="6"/>
  <c r="E44" i="6"/>
  <c r="U44" i="6" s="1"/>
  <c r="O42" i="6"/>
  <c r="N42" i="6"/>
  <c r="M42" i="6"/>
  <c r="S42" i="6" s="1"/>
  <c r="L42" i="6"/>
  <c r="R42" i="6" s="1"/>
  <c r="K42" i="6"/>
  <c r="J42" i="6"/>
  <c r="I42" i="6"/>
  <c r="H42" i="6"/>
  <c r="G42" i="6"/>
  <c r="F42" i="6"/>
  <c r="C42" i="6"/>
  <c r="B42" i="6"/>
  <c r="S41" i="6"/>
  <c r="R41" i="6"/>
  <c r="Q41" i="6"/>
  <c r="P41" i="6"/>
  <c r="E41" i="6"/>
  <c r="U41" i="6" s="1"/>
  <c r="T40" i="6"/>
  <c r="S40" i="6"/>
  <c r="R40" i="6"/>
  <c r="Q40" i="6"/>
  <c r="P40" i="6"/>
  <c r="E40" i="6"/>
  <c r="S39" i="6"/>
  <c r="R39" i="6"/>
  <c r="Q39" i="6"/>
  <c r="P39" i="6"/>
  <c r="E39" i="6"/>
  <c r="T39" i="6" s="1"/>
  <c r="S38" i="6"/>
  <c r="R38" i="6"/>
  <c r="Q38" i="6"/>
  <c r="P38" i="6"/>
  <c r="E38" i="6"/>
  <c r="S37" i="6"/>
  <c r="R37" i="6"/>
  <c r="Q37" i="6"/>
  <c r="P37" i="6"/>
  <c r="E37" i="6"/>
  <c r="O35" i="6"/>
  <c r="N35" i="6"/>
  <c r="M35" i="6"/>
  <c r="S35" i="6" s="1"/>
  <c r="L35" i="6"/>
  <c r="K35" i="6"/>
  <c r="J35" i="6"/>
  <c r="I35" i="6"/>
  <c r="H35" i="6"/>
  <c r="G35" i="6"/>
  <c r="F35" i="6"/>
  <c r="C35" i="6"/>
  <c r="B35" i="6"/>
  <c r="E35" i="6" s="1"/>
  <c r="S34" i="6"/>
  <c r="R34" i="6"/>
  <c r="Q34" i="6"/>
  <c r="P34" i="6"/>
  <c r="E34" i="6"/>
  <c r="O32" i="6"/>
  <c r="N32" i="6"/>
  <c r="M32" i="6"/>
  <c r="L32" i="6"/>
  <c r="K32" i="6"/>
  <c r="J32" i="6"/>
  <c r="I32" i="6"/>
  <c r="H32" i="6"/>
  <c r="G32" i="6"/>
  <c r="F32" i="6"/>
  <c r="C32" i="6"/>
  <c r="B32" i="6"/>
  <c r="E32" i="6" s="1"/>
  <c r="S31" i="6"/>
  <c r="R31" i="6"/>
  <c r="Q31" i="6"/>
  <c r="P31" i="6"/>
  <c r="E31" i="6"/>
  <c r="U31" i="6" s="1"/>
  <c r="S30" i="6"/>
  <c r="R30" i="6"/>
  <c r="Q30" i="6"/>
  <c r="P30" i="6"/>
  <c r="E30" i="6"/>
  <c r="S29" i="6"/>
  <c r="R29" i="6"/>
  <c r="Q29" i="6"/>
  <c r="P29" i="6"/>
  <c r="E29" i="6"/>
  <c r="T29" i="6" s="1"/>
  <c r="U28" i="6"/>
  <c r="T28" i="6"/>
  <c r="S28" i="6"/>
  <c r="R28" i="6"/>
  <c r="Q28" i="6"/>
  <c r="P28" i="6"/>
  <c r="E28" i="6"/>
  <c r="O26" i="6"/>
  <c r="N26" i="6"/>
  <c r="M26" i="6"/>
  <c r="S26" i="6" s="1"/>
  <c r="L26" i="6"/>
  <c r="R26" i="6" s="1"/>
  <c r="K26" i="6"/>
  <c r="J26" i="6"/>
  <c r="I26" i="6"/>
  <c r="H26" i="6"/>
  <c r="G26" i="6"/>
  <c r="F26" i="6"/>
  <c r="E26" i="6"/>
  <c r="C26" i="6"/>
  <c r="B26" i="6"/>
  <c r="U25" i="6"/>
  <c r="S25" i="6"/>
  <c r="R25" i="6"/>
  <c r="Q25" i="6"/>
  <c r="P25" i="6"/>
  <c r="E25" i="6"/>
  <c r="T25" i="6" s="1"/>
  <c r="S24" i="6"/>
  <c r="R24" i="6"/>
  <c r="Q24" i="6"/>
  <c r="P24" i="6"/>
  <c r="E24" i="6"/>
  <c r="U24" i="6" s="1"/>
  <c r="S23" i="6"/>
  <c r="R23" i="6"/>
  <c r="Q23" i="6"/>
  <c r="P23" i="6"/>
  <c r="E23" i="6"/>
  <c r="U23" i="6" s="1"/>
  <c r="T22" i="6"/>
  <c r="S22" i="6"/>
  <c r="R22" i="6"/>
  <c r="Q22" i="6"/>
  <c r="P22" i="6"/>
  <c r="E22" i="6"/>
  <c r="U22" i="6" s="1"/>
  <c r="T21" i="6"/>
  <c r="S21" i="6"/>
  <c r="R21" i="6"/>
  <c r="Q21" i="6"/>
  <c r="P21" i="6"/>
  <c r="E21" i="6"/>
  <c r="U21" i="6" s="1"/>
  <c r="S20" i="6"/>
  <c r="R20" i="6"/>
  <c r="Q20" i="6"/>
  <c r="P20" i="6"/>
  <c r="E20" i="6"/>
  <c r="U20" i="6" s="1"/>
  <c r="S19" i="6"/>
  <c r="R19" i="6"/>
  <c r="Q19" i="6"/>
  <c r="P19" i="6"/>
  <c r="E19" i="6"/>
  <c r="O17" i="6"/>
  <c r="N17" i="6"/>
  <c r="M17" i="6"/>
  <c r="L17" i="6"/>
  <c r="R17" i="6" s="1"/>
  <c r="K17" i="6"/>
  <c r="J17" i="6"/>
  <c r="I17" i="6"/>
  <c r="H17" i="6"/>
  <c r="G17" i="6"/>
  <c r="F17" i="6"/>
  <c r="C17" i="6"/>
  <c r="B17" i="6"/>
  <c r="S16" i="6"/>
  <c r="R16" i="6"/>
  <c r="Q16" i="6"/>
  <c r="P16" i="6"/>
  <c r="E16" i="6"/>
  <c r="S15" i="6"/>
  <c r="R15" i="6"/>
  <c r="Q15" i="6"/>
  <c r="P15" i="6"/>
  <c r="E15" i="6"/>
  <c r="U14" i="6"/>
  <c r="S14" i="6"/>
  <c r="R14" i="6"/>
  <c r="Q14" i="6"/>
  <c r="P14" i="6"/>
  <c r="E14" i="6"/>
  <c r="T14" i="6" s="1"/>
  <c r="S13" i="6"/>
  <c r="R13" i="6"/>
  <c r="Q13" i="6"/>
  <c r="P13" i="6"/>
  <c r="E13" i="6"/>
  <c r="U13" i="6" s="1"/>
  <c r="T12" i="6"/>
  <c r="S12" i="6"/>
  <c r="R12" i="6"/>
  <c r="Q12" i="6"/>
  <c r="P12" i="6"/>
  <c r="E12" i="6"/>
  <c r="U12" i="6" s="1"/>
  <c r="U11" i="6"/>
  <c r="S11" i="6"/>
  <c r="R11" i="6"/>
  <c r="Q11" i="6"/>
  <c r="P11" i="6"/>
  <c r="T11" i="6" s="1"/>
  <c r="E11" i="6"/>
  <c r="T10" i="6"/>
  <c r="S10" i="6"/>
  <c r="R10" i="6"/>
  <c r="Q10" i="6"/>
  <c r="P10" i="6"/>
  <c r="E10" i="6"/>
  <c r="S9" i="6"/>
  <c r="R9" i="6"/>
  <c r="Q9" i="6"/>
  <c r="P9" i="6"/>
  <c r="E9" i="6"/>
  <c r="S96" i="5"/>
  <c r="R96" i="5"/>
  <c r="Q96" i="5"/>
  <c r="P96" i="5"/>
  <c r="E96" i="5"/>
  <c r="S95" i="5"/>
  <c r="R95" i="5"/>
  <c r="Q95" i="5"/>
  <c r="P95" i="5"/>
  <c r="E95" i="5"/>
  <c r="T95" i="5" s="1"/>
  <c r="T94" i="5"/>
  <c r="S94" i="5"/>
  <c r="R94" i="5"/>
  <c r="Q94" i="5"/>
  <c r="P94" i="5"/>
  <c r="E94" i="5"/>
  <c r="U94" i="5" s="1"/>
  <c r="S93" i="5"/>
  <c r="R93" i="5"/>
  <c r="Q93" i="5"/>
  <c r="P93" i="5"/>
  <c r="E93" i="5"/>
  <c r="U93" i="5" s="1"/>
  <c r="S92" i="5"/>
  <c r="R92" i="5"/>
  <c r="Q92" i="5"/>
  <c r="P92" i="5"/>
  <c r="E92" i="5"/>
  <c r="U92" i="5" s="1"/>
  <c r="T91" i="5"/>
  <c r="S91" i="5"/>
  <c r="R91" i="5"/>
  <c r="Q91" i="5"/>
  <c r="P91" i="5"/>
  <c r="E91" i="5"/>
  <c r="U91" i="5" s="1"/>
  <c r="S90" i="5"/>
  <c r="R90" i="5"/>
  <c r="Q90" i="5"/>
  <c r="P90" i="5"/>
  <c r="E90" i="5"/>
  <c r="U90" i="5" s="1"/>
  <c r="S89" i="5"/>
  <c r="R89" i="5"/>
  <c r="Q89" i="5"/>
  <c r="P89" i="5"/>
  <c r="E89" i="5"/>
  <c r="U88" i="5"/>
  <c r="S88" i="5"/>
  <c r="R88" i="5"/>
  <c r="R87" i="5" s="1"/>
  <c r="Q88" i="5"/>
  <c r="P88" i="5"/>
  <c r="E88" i="5"/>
  <c r="O75" i="5"/>
  <c r="N75" i="5"/>
  <c r="M75" i="5"/>
  <c r="L75" i="5"/>
  <c r="K75" i="5"/>
  <c r="J75" i="5"/>
  <c r="I75" i="5"/>
  <c r="H75" i="5"/>
  <c r="G75" i="5"/>
  <c r="F75" i="5"/>
  <c r="C75" i="5"/>
  <c r="B75" i="5"/>
  <c r="O74" i="5"/>
  <c r="N74" i="5"/>
  <c r="M74" i="5"/>
  <c r="S74" i="5" s="1"/>
  <c r="L74" i="5"/>
  <c r="R74" i="5" s="1"/>
  <c r="K74" i="5"/>
  <c r="J74" i="5"/>
  <c r="I74" i="5"/>
  <c r="H74" i="5"/>
  <c r="P74" i="5" s="1"/>
  <c r="G74" i="5"/>
  <c r="F74" i="5"/>
  <c r="C74" i="5"/>
  <c r="E74" i="5" s="1"/>
  <c r="B74" i="5"/>
  <c r="O73" i="5"/>
  <c r="N73" i="5"/>
  <c r="M73" i="5"/>
  <c r="S73" i="5" s="1"/>
  <c r="L73" i="5"/>
  <c r="R73" i="5" s="1"/>
  <c r="K73" i="5"/>
  <c r="J73" i="5"/>
  <c r="I73" i="5"/>
  <c r="H73" i="5"/>
  <c r="G73" i="5"/>
  <c r="F73" i="5"/>
  <c r="C73" i="5"/>
  <c r="B73" i="5"/>
  <c r="E73" i="5" s="1"/>
  <c r="S72" i="5"/>
  <c r="R72" i="5"/>
  <c r="Q72" i="5"/>
  <c r="P72" i="5"/>
  <c r="E72" i="5"/>
  <c r="U72" i="5" s="1"/>
  <c r="S71" i="5"/>
  <c r="R71" i="5"/>
  <c r="Q71" i="5"/>
  <c r="P71" i="5"/>
  <c r="E71" i="5"/>
  <c r="O69" i="5"/>
  <c r="N69" i="5"/>
  <c r="M69" i="5"/>
  <c r="S69" i="5" s="1"/>
  <c r="L69" i="5"/>
  <c r="K69" i="5"/>
  <c r="J69" i="5"/>
  <c r="I69" i="5"/>
  <c r="H69" i="5"/>
  <c r="G69" i="5"/>
  <c r="F69" i="5"/>
  <c r="C69" i="5"/>
  <c r="B69" i="5"/>
  <c r="O68" i="5"/>
  <c r="N68" i="5"/>
  <c r="M68" i="5"/>
  <c r="L68" i="5"/>
  <c r="K68" i="5"/>
  <c r="J68" i="5"/>
  <c r="I68" i="5"/>
  <c r="H68" i="5"/>
  <c r="G68" i="5"/>
  <c r="F68" i="5"/>
  <c r="C68" i="5"/>
  <c r="B68" i="5"/>
  <c r="E68" i="5" s="1"/>
  <c r="S67" i="5"/>
  <c r="R67" i="5"/>
  <c r="Q67" i="5"/>
  <c r="P67" i="5"/>
  <c r="E67" i="5"/>
  <c r="U67" i="5" s="1"/>
  <c r="S66" i="5"/>
  <c r="R66" i="5"/>
  <c r="Q66" i="5"/>
  <c r="P66" i="5"/>
  <c r="E66" i="5"/>
  <c r="S65" i="5"/>
  <c r="R65" i="5"/>
  <c r="Q65" i="5"/>
  <c r="P65" i="5"/>
  <c r="E65" i="5"/>
  <c r="T65" i="5" s="1"/>
  <c r="S64" i="5"/>
  <c r="R64" i="5"/>
  <c r="Q64" i="5"/>
  <c r="P64" i="5"/>
  <c r="E64" i="5"/>
  <c r="T64" i="5" s="1"/>
  <c r="U63" i="5"/>
  <c r="S63" i="5"/>
  <c r="R63" i="5"/>
  <c r="Q63" i="5"/>
  <c r="P63" i="5"/>
  <c r="E63" i="5"/>
  <c r="T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T60" i="5"/>
  <c r="S60" i="5"/>
  <c r="R60" i="5"/>
  <c r="Q60" i="5"/>
  <c r="P60" i="5"/>
  <c r="E60" i="5"/>
  <c r="U60" i="5" s="1"/>
  <c r="S59" i="5"/>
  <c r="R59" i="5"/>
  <c r="Q59" i="5"/>
  <c r="P59" i="5"/>
  <c r="E59" i="5"/>
  <c r="U59" i="5" s="1"/>
  <c r="S58" i="5"/>
  <c r="R58" i="5"/>
  <c r="Q58" i="5"/>
  <c r="P58" i="5"/>
  <c r="E58" i="5"/>
  <c r="U58" i="5" s="1"/>
  <c r="S57" i="5"/>
  <c r="R57" i="5"/>
  <c r="Q57" i="5"/>
  <c r="P57" i="5"/>
  <c r="E57" i="5"/>
  <c r="S55" i="5"/>
  <c r="O55" i="5"/>
  <c r="N55" i="5"/>
  <c r="M55" i="5"/>
  <c r="L55" i="5"/>
  <c r="R55" i="5" s="1"/>
  <c r="K55" i="5"/>
  <c r="J55" i="5"/>
  <c r="I55" i="5"/>
  <c r="H55" i="5"/>
  <c r="G55" i="5"/>
  <c r="F55" i="5"/>
  <c r="C55" i="5"/>
  <c r="B55" i="5"/>
  <c r="E55" i="5" s="1"/>
  <c r="S54" i="5"/>
  <c r="R54" i="5"/>
  <c r="Q54" i="5"/>
  <c r="P54" i="5"/>
  <c r="E54" i="5"/>
  <c r="S53" i="5"/>
  <c r="R53" i="5"/>
  <c r="Q53" i="5"/>
  <c r="P53" i="5"/>
  <c r="E53" i="5"/>
  <c r="T53" i="5" s="1"/>
  <c r="T52" i="5"/>
  <c r="S52" i="5"/>
  <c r="R52" i="5"/>
  <c r="Q52" i="5"/>
  <c r="P52" i="5"/>
  <c r="E52" i="5"/>
  <c r="U52" i="5" s="1"/>
  <c r="S51" i="5"/>
  <c r="R51" i="5"/>
  <c r="Q51" i="5"/>
  <c r="P51" i="5"/>
  <c r="E51" i="5"/>
  <c r="U51" i="5" s="1"/>
  <c r="S50" i="5"/>
  <c r="R50" i="5"/>
  <c r="Q50" i="5"/>
  <c r="P50" i="5"/>
  <c r="E50" i="5"/>
  <c r="U50" i="5" s="1"/>
  <c r="S49" i="5"/>
  <c r="R49" i="5"/>
  <c r="Q49" i="5"/>
  <c r="P49" i="5"/>
  <c r="E49" i="5"/>
  <c r="U49" i="5" s="1"/>
  <c r="S48" i="5"/>
  <c r="R48" i="5"/>
  <c r="Q48" i="5"/>
  <c r="P48" i="5"/>
  <c r="E48" i="5"/>
  <c r="U48" i="5" s="1"/>
  <c r="S47" i="5"/>
  <c r="R47" i="5"/>
  <c r="Q47" i="5"/>
  <c r="P47" i="5"/>
  <c r="E47" i="5"/>
  <c r="U47" i="5" s="1"/>
  <c r="S46" i="5"/>
  <c r="R46" i="5"/>
  <c r="Q46" i="5"/>
  <c r="P46" i="5"/>
  <c r="E46" i="5"/>
  <c r="S45" i="5"/>
  <c r="R45" i="5"/>
  <c r="Q45" i="5"/>
  <c r="P45" i="5"/>
  <c r="E45" i="5"/>
  <c r="S44" i="5"/>
  <c r="R44" i="5"/>
  <c r="Q44" i="5"/>
  <c r="P44" i="5"/>
  <c r="E44" i="5"/>
  <c r="U44" i="5" s="1"/>
  <c r="O42" i="5"/>
  <c r="N42" i="5"/>
  <c r="M42" i="5"/>
  <c r="S42" i="5" s="1"/>
  <c r="L42" i="5"/>
  <c r="K42" i="5"/>
  <c r="J42" i="5"/>
  <c r="I42" i="5"/>
  <c r="H42" i="5"/>
  <c r="G42" i="5"/>
  <c r="F42" i="5"/>
  <c r="C42" i="5"/>
  <c r="B42" i="5"/>
  <c r="U41" i="5"/>
  <c r="S41" i="5"/>
  <c r="R41" i="5"/>
  <c r="Q41" i="5"/>
  <c r="P41" i="5"/>
  <c r="E41" i="5"/>
  <c r="T41" i="5" s="1"/>
  <c r="U40" i="5"/>
  <c r="S40" i="5"/>
  <c r="R40" i="5"/>
  <c r="Q40" i="5"/>
  <c r="P40" i="5"/>
  <c r="E40" i="5"/>
  <c r="T40" i="5" s="1"/>
  <c r="S39" i="5"/>
  <c r="R39" i="5"/>
  <c r="Q39" i="5"/>
  <c r="P39" i="5"/>
  <c r="E39" i="5"/>
  <c r="U39" i="5" s="1"/>
  <c r="S38" i="5"/>
  <c r="R38" i="5"/>
  <c r="Q38" i="5"/>
  <c r="P38" i="5"/>
  <c r="E38" i="5"/>
  <c r="T38" i="5" s="1"/>
  <c r="U37" i="5"/>
  <c r="T37" i="5"/>
  <c r="S37" i="5"/>
  <c r="R37" i="5"/>
  <c r="Q37" i="5"/>
  <c r="P37" i="5"/>
  <c r="E37" i="5"/>
  <c r="O35" i="5"/>
  <c r="N35" i="5"/>
  <c r="R35" i="5" s="1"/>
  <c r="M35" i="5"/>
  <c r="L35" i="5"/>
  <c r="K35" i="5"/>
  <c r="J35" i="5"/>
  <c r="I35" i="5"/>
  <c r="H35" i="5"/>
  <c r="P35" i="5" s="1"/>
  <c r="G35" i="5"/>
  <c r="F35" i="5"/>
  <c r="C35" i="5"/>
  <c r="E35" i="5" s="1"/>
  <c r="B35" i="5"/>
  <c r="U34" i="5"/>
  <c r="S34" i="5"/>
  <c r="R34" i="5"/>
  <c r="Q34" i="5"/>
  <c r="P34" i="5"/>
  <c r="T34" i="5" s="1"/>
  <c r="E34" i="5"/>
  <c r="O32" i="5"/>
  <c r="N32" i="5"/>
  <c r="M32" i="5"/>
  <c r="L32" i="5"/>
  <c r="R32" i="5" s="1"/>
  <c r="K32" i="5"/>
  <c r="J32" i="5"/>
  <c r="I32" i="5"/>
  <c r="H32" i="5"/>
  <c r="G32" i="5"/>
  <c r="F32" i="5"/>
  <c r="C32" i="5"/>
  <c r="B32" i="5"/>
  <c r="E32" i="5" s="1"/>
  <c r="U31" i="5"/>
  <c r="S31" i="5"/>
  <c r="R31" i="5"/>
  <c r="Q31" i="5"/>
  <c r="P31" i="5"/>
  <c r="E31" i="5"/>
  <c r="T31" i="5" s="1"/>
  <c r="T30" i="5"/>
  <c r="S30" i="5"/>
  <c r="R30" i="5"/>
  <c r="Q30" i="5"/>
  <c r="P30" i="5"/>
  <c r="E30" i="5"/>
  <c r="S29" i="5"/>
  <c r="R29" i="5"/>
  <c r="Q29" i="5"/>
  <c r="P29" i="5"/>
  <c r="E29" i="5"/>
  <c r="S28" i="5"/>
  <c r="R28" i="5"/>
  <c r="Q28" i="5"/>
  <c r="P28" i="5"/>
  <c r="E28" i="5"/>
  <c r="T28" i="5" s="1"/>
  <c r="O26" i="5"/>
  <c r="N26" i="5"/>
  <c r="M26" i="5"/>
  <c r="S26" i="5" s="1"/>
  <c r="L26" i="5"/>
  <c r="R26" i="5" s="1"/>
  <c r="K26" i="5"/>
  <c r="J26" i="5"/>
  <c r="I26" i="5"/>
  <c r="H26" i="5"/>
  <c r="G26" i="5"/>
  <c r="F26" i="5"/>
  <c r="C26" i="5"/>
  <c r="B26" i="5"/>
  <c r="E26" i="5" s="1"/>
  <c r="S25" i="5"/>
  <c r="R25" i="5"/>
  <c r="Q25" i="5"/>
  <c r="P25" i="5"/>
  <c r="E25" i="5"/>
  <c r="T25" i="5" s="1"/>
  <c r="S24" i="5"/>
  <c r="R24" i="5"/>
  <c r="Q24" i="5"/>
  <c r="P24" i="5"/>
  <c r="E24" i="5"/>
  <c r="U24" i="5" s="1"/>
  <c r="U23" i="5"/>
  <c r="T23" i="5"/>
  <c r="S23" i="5"/>
  <c r="R23" i="5"/>
  <c r="Q23" i="5"/>
  <c r="P23" i="5"/>
  <c r="E23" i="5"/>
  <c r="S22" i="5"/>
  <c r="R22" i="5"/>
  <c r="Q22" i="5"/>
  <c r="P22" i="5"/>
  <c r="E22" i="5"/>
  <c r="T22" i="5" s="1"/>
  <c r="S21" i="5"/>
  <c r="R21" i="5"/>
  <c r="Q21" i="5"/>
  <c r="P21" i="5"/>
  <c r="E21" i="5"/>
  <c r="U21" i="5" s="1"/>
  <c r="S20" i="5"/>
  <c r="R20" i="5"/>
  <c r="Q20" i="5"/>
  <c r="P20" i="5"/>
  <c r="E20" i="5"/>
  <c r="T20" i="5" s="1"/>
  <c r="T19" i="5"/>
  <c r="S19" i="5"/>
  <c r="R19" i="5"/>
  <c r="Q19" i="5"/>
  <c r="P19" i="5"/>
  <c r="E19" i="5"/>
  <c r="U19" i="5" s="1"/>
  <c r="O17" i="5"/>
  <c r="N17" i="5"/>
  <c r="M17" i="5"/>
  <c r="S17" i="5" s="1"/>
  <c r="L17" i="5"/>
  <c r="K17" i="5"/>
  <c r="J17" i="5"/>
  <c r="I17" i="5"/>
  <c r="H17" i="5"/>
  <c r="G17" i="5"/>
  <c r="F17" i="5"/>
  <c r="C17" i="5"/>
  <c r="E17" i="5" s="1"/>
  <c r="B17" i="5"/>
  <c r="S16" i="5"/>
  <c r="R16" i="5"/>
  <c r="Q16" i="5"/>
  <c r="P16" i="5"/>
  <c r="E16" i="5"/>
  <c r="U16" i="5" s="1"/>
  <c r="T15" i="5"/>
  <c r="S15" i="5"/>
  <c r="R15" i="5"/>
  <c r="Q15" i="5"/>
  <c r="P15" i="5"/>
  <c r="E15" i="5"/>
  <c r="U14" i="5"/>
  <c r="S14" i="5"/>
  <c r="R14" i="5"/>
  <c r="Q14" i="5"/>
  <c r="P14" i="5"/>
  <c r="E14" i="5"/>
  <c r="T14" i="5" s="1"/>
  <c r="S13" i="5"/>
  <c r="R13" i="5"/>
  <c r="Q13" i="5"/>
  <c r="P13" i="5"/>
  <c r="E13" i="5"/>
  <c r="U13" i="5" s="1"/>
  <c r="U12" i="5"/>
  <c r="T12" i="5"/>
  <c r="S12" i="5"/>
  <c r="R12" i="5"/>
  <c r="Q12" i="5"/>
  <c r="P12" i="5"/>
  <c r="E12" i="5"/>
  <c r="S11" i="5"/>
  <c r="R11" i="5"/>
  <c r="Q11" i="5"/>
  <c r="P11" i="5"/>
  <c r="E11" i="5"/>
  <c r="T11" i="5" s="1"/>
  <c r="S10" i="5"/>
  <c r="R10" i="5"/>
  <c r="Q10" i="5"/>
  <c r="P10" i="5"/>
  <c r="E10" i="5"/>
  <c r="U10" i="5" s="1"/>
  <c r="S9" i="5"/>
  <c r="R9" i="5"/>
  <c r="Q9" i="5"/>
  <c r="P9" i="5"/>
  <c r="E9" i="5"/>
  <c r="U9" i="5" s="1"/>
  <c r="U96" i="4"/>
  <c r="T96" i="4"/>
  <c r="S96" i="4"/>
  <c r="R96" i="4"/>
  <c r="Q96" i="4"/>
  <c r="P96" i="4"/>
  <c r="E96" i="4"/>
  <c r="T95" i="4"/>
  <c r="S95" i="4"/>
  <c r="R95" i="4"/>
  <c r="Q95" i="4"/>
  <c r="P95" i="4"/>
  <c r="E95" i="4"/>
  <c r="U95" i="4" s="1"/>
  <c r="S94" i="4"/>
  <c r="R94" i="4"/>
  <c r="Q94" i="4"/>
  <c r="P94" i="4"/>
  <c r="E94" i="4"/>
  <c r="T94" i="4" s="1"/>
  <c r="U93" i="4"/>
  <c r="S93" i="4"/>
  <c r="R93" i="4"/>
  <c r="Q93" i="4"/>
  <c r="P93" i="4"/>
  <c r="E93" i="4"/>
  <c r="T93" i="4" s="1"/>
  <c r="S92" i="4"/>
  <c r="R92" i="4"/>
  <c r="Q92" i="4"/>
  <c r="P92" i="4"/>
  <c r="E92" i="4"/>
  <c r="U92" i="4" s="1"/>
  <c r="S91" i="4"/>
  <c r="R91" i="4"/>
  <c r="Q91" i="4"/>
  <c r="P91" i="4"/>
  <c r="E91" i="4"/>
  <c r="U91" i="4" s="1"/>
  <c r="S90" i="4"/>
  <c r="R90" i="4"/>
  <c r="Q90" i="4"/>
  <c r="P90" i="4"/>
  <c r="E90" i="4"/>
  <c r="U90" i="4" s="1"/>
  <c r="U89" i="4"/>
  <c r="T89" i="4"/>
  <c r="S89" i="4"/>
  <c r="R89" i="4"/>
  <c r="Q89" i="4"/>
  <c r="P89" i="4"/>
  <c r="E89" i="4"/>
  <c r="S88" i="4"/>
  <c r="R88" i="4"/>
  <c r="Q88" i="4"/>
  <c r="P88" i="4"/>
  <c r="E88" i="4"/>
  <c r="W75" i="4"/>
  <c r="V75" i="4"/>
  <c r="O75" i="4"/>
  <c r="N75" i="4"/>
  <c r="M75" i="4"/>
  <c r="L75" i="4"/>
  <c r="K75" i="4"/>
  <c r="J75" i="4"/>
  <c r="I75" i="4"/>
  <c r="H75" i="4"/>
  <c r="G75" i="4"/>
  <c r="F75" i="4"/>
  <c r="C75" i="4"/>
  <c r="B75" i="4"/>
  <c r="O74" i="4"/>
  <c r="N74" i="4"/>
  <c r="M74" i="4"/>
  <c r="S74" i="4" s="1"/>
  <c r="L74" i="4"/>
  <c r="R74" i="4" s="1"/>
  <c r="K74" i="4"/>
  <c r="J74" i="4"/>
  <c r="I74" i="4"/>
  <c r="H74" i="4"/>
  <c r="G74" i="4"/>
  <c r="F74" i="4"/>
  <c r="C74" i="4"/>
  <c r="B74" i="4"/>
  <c r="R73" i="4"/>
  <c r="O73" i="4"/>
  <c r="N73" i="4"/>
  <c r="M73" i="4"/>
  <c r="S73" i="4" s="1"/>
  <c r="L73" i="4"/>
  <c r="K73" i="4"/>
  <c r="J73" i="4"/>
  <c r="I73" i="4"/>
  <c r="H73" i="4"/>
  <c r="G73" i="4"/>
  <c r="F73" i="4"/>
  <c r="C73" i="4"/>
  <c r="B73" i="4"/>
  <c r="E73" i="4" s="1"/>
  <c r="U72" i="4"/>
  <c r="S72" i="4"/>
  <c r="R72" i="4"/>
  <c r="Q72" i="4"/>
  <c r="P72" i="4"/>
  <c r="E72" i="4"/>
  <c r="T72" i="4" s="1"/>
  <c r="S71" i="4"/>
  <c r="R71" i="4"/>
  <c r="Q71" i="4"/>
  <c r="P71" i="4"/>
  <c r="E71" i="4"/>
  <c r="W69" i="4"/>
  <c r="V69" i="4"/>
  <c r="O69" i="4"/>
  <c r="N69" i="4"/>
  <c r="M69" i="4"/>
  <c r="L69" i="4"/>
  <c r="K69" i="4"/>
  <c r="J69" i="4"/>
  <c r="I69" i="4"/>
  <c r="H69" i="4"/>
  <c r="G69" i="4"/>
  <c r="F69" i="4"/>
  <c r="C69" i="4"/>
  <c r="B69" i="4"/>
  <c r="W68" i="4"/>
  <c r="V68" i="4"/>
  <c r="O68" i="4"/>
  <c r="N68" i="4"/>
  <c r="M68" i="4"/>
  <c r="L68" i="4"/>
  <c r="K68" i="4"/>
  <c r="J68" i="4"/>
  <c r="I68" i="4"/>
  <c r="H68" i="4"/>
  <c r="G68" i="4"/>
  <c r="F68" i="4"/>
  <c r="C68" i="4"/>
  <c r="B68" i="4"/>
  <c r="S67" i="4"/>
  <c r="R67" i="4"/>
  <c r="Q67" i="4"/>
  <c r="P67" i="4"/>
  <c r="E67" i="4"/>
  <c r="S66" i="4"/>
  <c r="R66" i="4"/>
  <c r="Q66" i="4"/>
  <c r="P66" i="4"/>
  <c r="E66" i="4"/>
  <c r="U66" i="4" s="1"/>
  <c r="S65" i="4"/>
  <c r="R65" i="4"/>
  <c r="Q65" i="4"/>
  <c r="P65" i="4"/>
  <c r="E65" i="4"/>
  <c r="T65" i="4" s="1"/>
  <c r="S64" i="4"/>
  <c r="R64" i="4"/>
  <c r="Q64" i="4"/>
  <c r="P64" i="4"/>
  <c r="E64" i="4"/>
  <c r="U64" i="4" s="1"/>
  <c r="S63" i="4"/>
  <c r="R63" i="4"/>
  <c r="Q63" i="4"/>
  <c r="P63" i="4"/>
  <c r="E63" i="4"/>
  <c r="U63" i="4" s="1"/>
  <c r="O61" i="4"/>
  <c r="N61" i="4"/>
  <c r="M61" i="4"/>
  <c r="S61" i="4" s="1"/>
  <c r="L61" i="4"/>
  <c r="R61" i="4" s="1"/>
  <c r="K61" i="4"/>
  <c r="J61" i="4"/>
  <c r="I61" i="4"/>
  <c r="H61" i="4"/>
  <c r="C61" i="4"/>
  <c r="B61" i="4"/>
  <c r="S60" i="4"/>
  <c r="R60" i="4"/>
  <c r="Q60" i="4"/>
  <c r="P60" i="4"/>
  <c r="E60" i="4"/>
  <c r="U60" i="4" s="1"/>
  <c r="S59" i="4"/>
  <c r="R59" i="4"/>
  <c r="Q59" i="4"/>
  <c r="P59" i="4"/>
  <c r="E59" i="4"/>
  <c r="U59" i="4" s="1"/>
  <c r="S58" i="4"/>
  <c r="R58" i="4"/>
  <c r="Q58" i="4"/>
  <c r="P58" i="4"/>
  <c r="E58" i="4"/>
  <c r="T58" i="4" s="1"/>
  <c r="S57" i="4"/>
  <c r="R57" i="4"/>
  <c r="Q57" i="4"/>
  <c r="P57" i="4"/>
  <c r="E57" i="4"/>
  <c r="T57" i="4" s="1"/>
  <c r="O55" i="4"/>
  <c r="N55" i="4"/>
  <c r="M55" i="4"/>
  <c r="S55" i="4" s="1"/>
  <c r="L55" i="4"/>
  <c r="R55" i="4" s="1"/>
  <c r="K55" i="4"/>
  <c r="J55" i="4"/>
  <c r="I55" i="4"/>
  <c r="H55" i="4"/>
  <c r="G55" i="4"/>
  <c r="F55" i="4"/>
  <c r="C55" i="4"/>
  <c r="B55" i="4"/>
  <c r="U54" i="4"/>
  <c r="S54" i="4"/>
  <c r="R54" i="4"/>
  <c r="Q54" i="4"/>
  <c r="P54" i="4"/>
  <c r="E54" i="4"/>
  <c r="T54" i="4" s="1"/>
  <c r="S53" i="4"/>
  <c r="R53" i="4"/>
  <c r="Q53" i="4"/>
  <c r="P53" i="4"/>
  <c r="E53" i="4"/>
  <c r="U53" i="4" s="1"/>
  <c r="S52" i="4"/>
  <c r="R52" i="4"/>
  <c r="Q52" i="4"/>
  <c r="P52" i="4"/>
  <c r="E52" i="4"/>
  <c r="U52" i="4" s="1"/>
  <c r="S51" i="4"/>
  <c r="R51" i="4"/>
  <c r="Q51" i="4"/>
  <c r="P51" i="4"/>
  <c r="E51" i="4"/>
  <c r="U51" i="4" s="1"/>
  <c r="S50" i="4"/>
  <c r="R50" i="4"/>
  <c r="Q50" i="4"/>
  <c r="P50" i="4"/>
  <c r="E50" i="4"/>
  <c r="U50" i="4" s="1"/>
  <c r="U49" i="4"/>
  <c r="T49" i="4"/>
  <c r="S49" i="4"/>
  <c r="R49" i="4"/>
  <c r="Q49" i="4"/>
  <c r="P49" i="4"/>
  <c r="E49" i="4"/>
  <c r="S48" i="4"/>
  <c r="R48" i="4"/>
  <c r="Q48" i="4"/>
  <c r="P48" i="4"/>
  <c r="E48" i="4"/>
  <c r="U48" i="4" s="1"/>
  <c r="S47" i="4"/>
  <c r="R47" i="4"/>
  <c r="Q47" i="4"/>
  <c r="P47" i="4"/>
  <c r="E47" i="4"/>
  <c r="T47" i="4" s="1"/>
  <c r="U46" i="4"/>
  <c r="S46" i="4"/>
  <c r="R46" i="4"/>
  <c r="Q46" i="4"/>
  <c r="P46" i="4"/>
  <c r="E46" i="4"/>
  <c r="T46" i="4" s="1"/>
  <c r="T45" i="4"/>
  <c r="S45" i="4"/>
  <c r="R45" i="4"/>
  <c r="Q45" i="4"/>
  <c r="P45" i="4"/>
  <c r="E45" i="4"/>
  <c r="U45" i="4" s="1"/>
  <c r="T44" i="4"/>
  <c r="S44" i="4"/>
  <c r="R44" i="4"/>
  <c r="Q44" i="4"/>
  <c r="P44" i="4"/>
  <c r="E44" i="4"/>
  <c r="U44" i="4" s="1"/>
  <c r="O42" i="4"/>
  <c r="N42" i="4"/>
  <c r="M42" i="4"/>
  <c r="S42" i="4" s="1"/>
  <c r="L42" i="4"/>
  <c r="R42" i="4" s="1"/>
  <c r="K42" i="4"/>
  <c r="J42" i="4"/>
  <c r="I42" i="4"/>
  <c r="H42" i="4"/>
  <c r="G42" i="4"/>
  <c r="F42" i="4"/>
  <c r="C42" i="4"/>
  <c r="B42" i="4"/>
  <c r="T41" i="4"/>
  <c r="S41" i="4"/>
  <c r="R41" i="4"/>
  <c r="Q41" i="4"/>
  <c r="P41" i="4"/>
  <c r="E41" i="4"/>
  <c r="U41" i="4" s="1"/>
  <c r="U40" i="4"/>
  <c r="S40" i="4"/>
  <c r="R40" i="4"/>
  <c r="Q40" i="4"/>
  <c r="P40" i="4"/>
  <c r="E40" i="4"/>
  <c r="T40" i="4" s="1"/>
  <c r="S39" i="4"/>
  <c r="R39" i="4"/>
  <c r="Q39" i="4"/>
  <c r="P39" i="4"/>
  <c r="E39" i="4"/>
  <c r="U39" i="4" s="1"/>
  <c r="S38" i="4"/>
  <c r="R38" i="4"/>
  <c r="Q38" i="4"/>
  <c r="P38" i="4"/>
  <c r="T38" i="4" s="1"/>
  <c r="E38" i="4"/>
  <c r="S37" i="4"/>
  <c r="R37" i="4"/>
  <c r="Q37" i="4"/>
  <c r="P37" i="4"/>
  <c r="E37" i="4"/>
  <c r="O35" i="4"/>
  <c r="N35" i="4"/>
  <c r="M35" i="4"/>
  <c r="S35" i="4" s="1"/>
  <c r="L35" i="4"/>
  <c r="K35" i="4"/>
  <c r="J35" i="4"/>
  <c r="I35" i="4"/>
  <c r="H35" i="4"/>
  <c r="P35" i="4" s="1"/>
  <c r="G35" i="4"/>
  <c r="F35" i="4"/>
  <c r="C35" i="4"/>
  <c r="E35" i="4" s="1"/>
  <c r="B35" i="4"/>
  <c r="S34" i="4"/>
  <c r="R34" i="4"/>
  <c r="Q34" i="4"/>
  <c r="P34" i="4"/>
  <c r="E34" i="4"/>
  <c r="U34" i="4" s="1"/>
  <c r="O32" i="4"/>
  <c r="N32" i="4"/>
  <c r="M32" i="4"/>
  <c r="L32" i="4"/>
  <c r="K32" i="4"/>
  <c r="J32" i="4"/>
  <c r="I32" i="4"/>
  <c r="H32" i="4"/>
  <c r="G32" i="4"/>
  <c r="F32" i="4"/>
  <c r="C32" i="4"/>
  <c r="B32" i="4"/>
  <c r="S31" i="4"/>
  <c r="R31" i="4"/>
  <c r="Q31" i="4"/>
  <c r="P31" i="4"/>
  <c r="E31" i="4"/>
  <c r="U31" i="4" s="1"/>
  <c r="S30" i="4"/>
  <c r="R30" i="4"/>
  <c r="Q30" i="4"/>
  <c r="P30" i="4"/>
  <c r="E30" i="4"/>
  <c r="U29" i="4"/>
  <c r="S29" i="4"/>
  <c r="R29" i="4"/>
  <c r="Q29" i="4"/>
  <c r="P29" i="4"/>
  <c r="E29" i="4"/>
  <c r="T29" i="4" s="1"/>
  <c r="T28" i="4"/>
  <c r="S28" i="4"/>
  <c r="R28" i="4"/>
  <c r="Q28" i="4"/>
  <c r="P28" i="4"/>
  <c r="E28" i="4"/>
  <c r="U28" i="4" s="1"/>
  <c r="O26" i="4"/>
  <c r="N26" i="4"/>
  <c r="M26" i="4"/>
  <c r="S26" i="4" s="1"/>
  <c r="L26" i="4"/>
  <c r="R26" i="4" s="1"/>
  <c r="K26" i="4"/>
  <c r="J26" i="4"/>
  <c r="I26" i="4"/>
  <c r="H26" i="4"/>
  <c r="G26" i="4"/>
  <c r="F26" i="4"/>
  <c r="C26" i="4"/>
  <c r="B26" i="4"/>
  <c r="S25" i="4"/>
  <c r="R25" i="4"/>
  <c r="Q25" i="4"/>
  <c r="P25" i="4"/>
  <c r="E25" i="4"/>
  <c r="U25" i="4" s="1"/>
  <c r="S24" i="4"/>
  <c r="R24" i="4"/>
  <c r="Q24" i="4"/>
  <c r="P24" i="4"/>
  <c r="E24" i="4"/>
  <c r="U24" i="4" s="1"/>
  <c r="S23" i="4"/>
  <c r="R23" i="4"/>
  <c r="Q23" i="4"/>
  <c r="P23" i="4"/>
  <c r="E23" i="4"/>
  <c r="T23" i="4" s="1"/>
  <c r="T22" i="4"/>
  <c r="S22" i="4"/>
  <c r="R22" i="4"/>
  <c r="Q22" i="4"/>
  <c r="P22" i="4"/>
  <c r="E22" i="4"/>
  <c r="U22" i="4" s="1"/>
  <c r="U21" i="4"/>
  <c r="T21" i="4"/>
  <c r="S21" i="4"/>
  <c r="R21" i="4"/>
  <c r="Q21" i="4"/>
  <c r="P21" i="4"/>
  <c r="E21" i="4"/>
  <c r="S20" i="4"/>
  <c r="R20" i="4"/>
  <c r="Q20" i="4"/>
  <c r="P20" i="4"/>
  <c r="E20" i="4"/>
  <c r="U20" i="4" s="1"/>
  <c r="S19" i="4"/>
  <c r="R19" i="4"/>
  <c r="Q19" i="4"/>
  <c r="P19" i="4"/>
  <c r="E19" i="4"/>
  <c r="T19" i="4" s="1"/>
  <c r="W17" i="4"/>
  <c r="V17" i="4"/>
  <c r="R17" i="4"/>
  <c r="O17" i="4"/>
  <c r="N17" i="4"/>
  <c r="M17" i="4"/>
  <c r="S17" i="4" s="1"/>
  <c r="L17" i="4"/>
  <c r="K17" i="4"/>
  <c r="J17" i="4"/>
  <c r="I17" i="4"/>
  <c r="H17" i="4"/>
  <c r="G17" i="4"/>
  <c r="F17" i="4"/>
  <c r="C17" i="4"/>
  <c r="E17" i="4" s="1"/>
  <c r="B17" i="4"/>
  <c r="S16" i="4"/>
  <c r="R16" i="4"/>
  <c r="Q16" i="4"/>
  <c r="P16" i="4"/>
  <c r="E16" i="4"/>
  <c r="U16" i="4" s="1"/>
  <c r="S15" i="4"/>
  <c r="R15" i="4"/>
  <c r="Q15" i="4"/>
  <c r="P15" i="4"/>
  <c r="E15" i="4"/>
  <c r="U15" i="4" s="1"/>
  <c r="S14" i="4"/>
  <c r="R14" i="4"/>
  <c r="Q14" i="4"/>
  <c r="P14" i="4"/>
  <c r="E14" i="4"/>
  <c r="T14" i="4" s="1"/>
  <c r="S13" i="4"/>
  <c r="R13" i="4"/>
  <c r="Q13" i="4"/>
  <c r="U13" i="4" s="1"/>
  <c r="P13" i="4"/>
  <c r="E13" i="4"/>
  <c r="S12" i="4"/>
  <c r="R12" i="4"/>
  <c r="Q12" i="4"/>
  <c r="P12" i="4"/>
  <c r="E12" i="4"/>
  <c r="U12" i="4" s="1"/>
  <c r="T11" i="4"/>
  <c r="S11" i="4"/>
  <c r="R11" i="4"/>
  <c r="Q11" i="4"/>
  <c r="P11" i="4"/>
  <c r="E11" i="4"/>
  <c r="U11" i="4" s="1"/>
  <c r="U10" i="4"/>
  <c r="S10" i="4"/>
  <c r="R10" i="4"/>
  <c r="Q10" i="4"/>
  <c r="P10" i="4"/>
  <c r="E10" i="4"/>
  <c r="T9" i="4"/>
  <c r="S9" i="4"/>
  <c r="R9" i="4"/>
  <c r="Q9" i="4"/>
  <c r="P9" i="4"/>
  <c r="E9" i="4"/>
  <c r="U9" i="4" s="1"/>
  <c r="T96" i="3"/>
  <c r="S96" i="3"/>
  <c r="R96" i="3"/>
  <c r="Q96" i="3"/>
  <c r="P96" i="3"/>
  <c r="E96" i="3"/>
  <c r="U96" i="3" s="1"/>
  <c r="S95" i="3"/>
  <c r="R95" i="3"/>
  <c r="Q95" i="3"/>
  <c r="P95" i="3"/>
  <c r="E95" i="3"/>
  <c r="U95" i="3" s="1"/>
  <c r="S94" i="3"/>
  <c r="R94" i="3"/>
  <c r="Q94" i="3"/>
  <c r="P94" i="3"/>
  <c r="E94" i="3"/>
  <c r="T94" i="3" s="1"/>
  <c r="U93" i="3"/>
  <c r="S93" i="3"/>
  <c r="R93" i="3"/>
  <c r="Q93" i="3"/>
  <c r="P93" i="3"/>
  <c r="E93" i="3"/>
  <c r="T93" i="3" s="1"/>
  <c r="T92" i="3"/>
  <c r="S92" i="3"/>
  <c r="R92" i="3"/>
  <c r="Q92" i="3"/>
  <c r="P92" i="3"/>
  <c r="E92" i="3"/>
  <c r="U92" i="3" s="1"/>
  <c r="S91" i="3"/>
  <c r="R91" i="3"/>
  <c r="Q91" i="3"/>
  <c r="P91" i="3"/>
  <c r="E91" i="3"/>
  <c r="U91" i="3" s="1"/>
  <c r="S90" i="3"/>
  <c r="R90" i="3"/>
  <c r="Q90" i="3"/>
  <c r="P90" i="3"/>
  <c r="E90" i="3"/>
  <c r="T90" i="3" s="1"/>
  <c r="S89" i="3"/>
  <c r="R89" i="3"/>
  <c r="Q89" i="3"/>
  <c r="P89" i="3"/>
  <c r="E89" i="3"/>
  <c r="U89" i="3" s="1"/>
  <c r="S88" i="3"/>
  <c r="R88" i="3"/>
  <c r="Q88" i="3"/>
  <c r="P88" i="3"/>
  <c r="E88" i="3"/>
  <c r="U88" i="3" s="1"/>
  <c r="W75" i="3"/>
  <c r="V75" i="3"/>
  <c r="O75" i="3"/>
  <c r="N75" i="3"/>
  <c r="M75" i="3"/>
  <c r="S75" i="3" s="1"/>
  <c r="L75" i="3"/>
  <c r="K75" i="3"/>
  <c r="J75" i="3"/>
  <c r="I75" i="3"/>
  <c r="H75" i="3"/>
  <c r="G75" i="3"/>
  <c r="F75" i="3"/>
  <c r="C75" i="3"/>
  <c r="B75" i="3"/>
  <c r="O74" i="3"/>
  <c r="N74" i="3"/>
  <c r="M74" i="3"/>
  <c r="S74" i="3" s="1"/>
  <c r="L74" i="3"/>
  <c r="R74" i="3" s="1"/>
  <c r="K74" i="3"/>
  <c r="J74" i="3"/>
  <c r="I74" i="3"/>
  <c r="Q74" i="3" s="1"/>
  <c r="H74" i="3"/>
  <c r="G74" i="3"/>
  <c r="F74" i="3"/>
  <c r="C74" i="3"/>
  <c r="B74" i="3"/>
  <c r="O73" i="3"/>
  <c r="N73" i="3"/>
  <c r="M73" i="3"/>
  <c r="S73" i="3" s="1"/>
  <c r="L73" i="3"/>
  <c r="R73" i="3" s="1"/>
  <c r="K73" i="3"/>
  <c r="J73" i="3"/>
  <c r="I73" i="3"/>
  <c r="H73" i="3"/>
  <c r="G73" i="3"/>
  <c r="F73" i="3"/>
  <c r="C73" i="3"/>
  <c r="B73" i="3"/>
  <c r="T72" i="3"/>
  <c r="S72" i="3"/>
  <c r="R72" i="3"/>
  <c r="Q72" i="3"/>
  <c r="P72" i="3"/>
  <c r="E72" i="3"/>
  <c r="U72" i="3" s="1"/>
  <c r="S71" i="3"/>
  <c r="R71" i="3"/>
  <c r="Q71" i="3"/>
  <c r="P71" i="3"/>
  <c r="E71" i="3"/>
  <c r="U71" i="3" s="1"/>
  <c r="W69" i="3"/>
  <c r="V69" i="3"/>
  <c r="O69" i="3"/>
  <c r="N69" i="3"/>
  <c r="M69" i="3"/>
  <c r="S69" i="3" s="1"/>
  <c r="L69" i="3"/>
  <c r="K69" i="3"/>
  <c r="J69" i="3"/>
  <c r="I69" i="3"/>
  <c r="H69" i="3"/>
  <c r="G69" i="3"/>
  <c r="F69" i="3"/>
  <c r="C69" i="3"/>
  <c r="B69" i="3"/>
  <c r="O68" i="3"/>
  <c r="N68" i="3"/>
  <c r="M68" i="3"/>
  <c r="S68" i="3" s="1"/>
  <c r="L68" i="3"/>
  <c r="R68" i="3" s="1"/>
  <c r="K68" i="3"/>
  <c r="J68" i="3"/>
  <c r="I68" i="3"/>
  <c r="H68" i="3"/>
  <c r="G68" i="3"/>
  <c r="F68" i="3"/>
  <c r="C68" i="3"/>
  <c r="B68" i="3"/>
  <c r="S67" i="3"/>
  <c r="R67" i="3"/>
  <c r="Q67" i="3"/>
  <c r="P67" i="3"/>
  <c r="E67" i="3"/>
  <c r="U67" i="3" s="1"/>
  <c r="U66" i="3"/>
  <c r="S66" i="3"/>
  <c r="R66" i="3"/>
  <c r="Q66" i="3"/>
  <c r="P66" i="3"/>
  <c r="E66" i="3"/>
  <c r="T66" i="3" s="1"/>
  <c r="T65" i="3"/>
  <c r="S65" i="3"/>
  <c r="R65" i="3"/>
  <c r="Q65" i="3"/>
  <c r="P65" i="3"/>
  <c r="E65" i="3"/>
  <c r="U65" i="3" s="1"/>
  <c r="S64" i="3"/>
  <c r="R64" i="3"/>
  <c r="Q64" i="3"/>
  <c r="P64" i="3"/>
  <c r="E64" i="3"/>
  <c r="U64" i="3" s="1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U60" i="3"/>
  <c r="T60" i="3"/>
  <c r="S60" i="3"/>
  <c r="R60" i="3"/>
  <c r="Q60" i="3"/>
  <c r="P60" i="3"/>
  <c r="E60" i="3"/>
  <c r="S59" i="3"/>
  <c r="R59" i="3"/>
  <c r="Q59" i="3"/>
  <c r="P59" i="3"/>
  <c r="E59" i="3"/>
  <c r="S58" i="3"/>
  <c r="R58" i="3"/>
  <c r="Q58" i="3"/>
  <c r="P58" i="3"/>
  <c r="E58" i="3"/>
  <c r="U58" i="3" s="1"/>
  <c r="S57" i="3"/>
  <c r="R57" i="3"/>
  <c r="Q57" i="3"/>
  <c r="P57" i="3"/>
  <c r="E57" i="3"/>
  <c r="T57" i="3" s="1"/>
  <c r="O55" i="3"/>
  <c r="N55" i="3"/>
  <c r="R55" i="3" s="1"/>
  <c r="M55" i="3"/>
  <c r="S55" i="3" s="1"/>
  <c r="L55" i="3"/>
  <c r="K55" i="3"/>
  <c r="J55" i="3"/>
  <c r="I55" i="3"/>
  <c r="H55" i="3"/>
  <c r="G55" i="3"/>
  <c r="F55" i="3"/>
  <c r="C55" i="3"/>
  <c r="B55" i="3"/>
  <c r="U54" i="3"/>
  <c r="S54" i="3"/>
  <c r="R54" i="3"/>
  <c r="Q54" i="3"/>
  <c r="P54" i="3"/>
  <c r="E54" i="3"/>
  <c r="T54" i="3" s="1"/>
  <c r="T53" i="3"/>
  <c r="S53" i="3"/>
  <c r="R53" i="3"/>
  <c r="Q53" i="3"/>
  <c r="P53" i="3"/>
  <c r="E53" i="3"/>
  <c r="U53" i="3" s="1"/>
  <c r="S52" i="3"/>
  <c r="R52" i="3"/>
  <c r="Q52" i="3"/>
  <c r="P52" i="3"/>
  <c r="E52" i="3"/>
  <c r="U52" i="3" s="1"/>
  <c r="S51" i="3"/>
  <c r="R51" i="3"/>
  <c r="Q51" i="3"/>
  <c r="P51" i="3"/>
  <c r="E51" i="3"/>
  <c r="T51" i="3" s="1"/>
  <c r="S50" i="3"/>
  <c r="R50" i="3"/>
  <c r="Q50" i="3"/>
  <c r="P50" i="3"/>
  <c r="E50" i="3"/>
  <c r="U50" i="3" s="1"/>
  <c r="S49" i="3"/>
  <c r="R49" i="3"/>
  <c r="Q49" i="3"/>
  <c r="P49" i="3"/>
  <c r="E49" i="3"/>
  <c r="U49" i="3" s="1"/>
  <c r="S48" i="3"/>
  <c r="R48" i="3"/>
  <c r="Q48" i="3"/>
  <c r="P48" i="3"/>
  <c r="E48" i="3"/>
  <c r="S47" i="3"/>
  <c r="R47" i="3"/>
  <c r="Q47" i="3"/>
  <c r="P47" i="3"/>
  <c r="E47" i="3"/>
  <c r="U47" i="3" s="1"/>
  <c r="U46" i="3"/>
  <c r="S46" i="3"/>
  <c r="R46" i="3"/>
  <c r="Q46" i="3"/>
  <c r="P46" i="3"/>
  <c r="E46" i="3"/>
  <c r="T46" i="3" s="1"/>
  <c r="T45" i="3"/>
  <c r="S45" i="3"/>
  <c r="R45" i="3"/>
  <c r="Q45" i="3"/>
  <c r="P45" i="3"/>
  <c r="E45" i="3"/>
  <c r="U45" i="3" s="1"/>
  <c r="S44" i="3"/>
  <c r="R44" i="3"/>
  <c r="Q44" i="3"/>
  <c r="P44" i="3"/>
  <c r="E44" i="3"/>
  <c r="U44" i="3" s="1"/>
  <c r="O42" i="3"/>
  <c r="N42" i="3"/>
  <c r="M42" i="3"/>
  <c r="S42" i="3" s="1"/>
  <c r="L42" i="3"/>
  <c r="R42" i="3" s="1"/>
  <c r="K42" i="3"/>
  <c r="J42" i="3"/>
  <c r="I42" i="3"/>
  <c r="Q42" i="3" s="1"/>
  <c r="H42" i="3"/>
  <c r="G42" i="3"/>
  <c r="F42" i="3"/>
  <c r="C42" i="3"/>
  <c r="B42" i="3"/>
  <c r="S41" i="3"/>
  <c r="R41" i="3"/>
  <c r="Q41" i="3"/>
  <c r="P41" i="3"/>
  <c r="E41" i="3"/>
  <c r="U41" i="3" s="1"/>
  <c r="U40" i="3"/>
  <c r="S40" i="3"/>
  <c r="R40" i="3"/>
  <c r="Q40" i="3"/>
  <c r="P40" i="3"/>
  <c r="E40" i="3"/>
  <c r="T40" i="3" s="1"/>
  <c r="S39" i="3"/>
  <c r="R39" i="3"/>
  <c r="Q39" i="3"/>
  <c r="P39" i="3"/>
  <c r="E39" i="3"/>
  <c r="U39" i="3" s="1"/>
  <c r="U38" i="3"/>
  <c r="S38" i="3"/>
  <c r="R38" i="3"/>
  <c r="Q38" i="3"/>
  <c r="P38" i="3"/>
  <c r="E38" i="3"/>
  <c r="T38" i="3" s="1"/>
  <c r="S37" i="3"/>
  <c r="R37" i="3"/>
  <c r="Q37" i="3"/>
  <c r="P37" i="3"/>
  <c r="E37" i="3"/>
  <c r="O35" i="3"/>
  <c r="N35" i="3"/>
  <c r="M35" i="3"/>
  <c r="S35" i="3" s="1"/>
  <c r="L35" i="3"/>
  <c r="K35" i="3"/>
  <c r="J35" i="3"/>
  <c r="I35" i="3"/>
  <c r="H35" i="3"/>
  <c r="G35" i="3"/>
  <c r="F35" i="3"/>
  <c r="C35" i="3"/>
  <c r="E35" i="3" s="1"/>
  <c r="B35" i="3"/>
  <c r="S34" i="3"/>
  <c r="R34" i="3"/>
  <c r="Q34" i="3"/>
  <c r="P34" i="3"/>
  <c r="E34" i="3"/>
  <c r="O32" i="3"/>
  <c r="N32" i="3"/>
  <c r="M32" i="3"/>
  <c r="S32" i="3" s="1"/>
  <c r="L32" i="3"/>
  <c r="K32" i="3"/>
  <c r="J32" i="3"/>
  <c r="I32" i="3"/>
  <c r="H32" i="3"/>
  <c r="G32" i="3"/>
  <c r="F32" i="3"/>
  <c r="C32" i="3"/>
  <c r="B32" i="3"/>
  <c r="S31" i="3"/>
  <c r="R31" i="3"/>
  <c r="Q31" i="3"/>
  <c r="P31" i="3"/>
  <c r="E31" i="3"/>
  <c r="T30" i="3"/>
  <c r="S30" i="3"/>
  <c r="R30" i="3"/>
  <c r="Q30" i="3"/>
  <c r="P30" i="3"/>
  <c r="E30" i="3"/>
  <c r="S29" i="3"/>
  <c r="R29" i="3"/>
  <c r="Q29" i="3"/>
  <c r="P29" i="3"/>
  <c r="E29" i="3"/>
  <c r="T29" i="3" s="1"/>
  <c r="S28" i="3"/>
  <c r="R28" i="3"/>
  <c r="Q28" i="3"/>
  <c r="P28" i="3"/>
  <c r="E28" i="3"/>
  <c r="U28" i="3" s="1"/>
  <c r="W26" i="3"/>
  <c r="V26" i="3"/>
  <c r="S26" i="3"/>
  <c r="O26" i="3"/>
  <c r="N26" i="3"/>
  <c r="M26" i="3"/>
  <c r="L26" i="3"/>
  <c r="R26" i="3" s="1"/>
  <c r="K26" i="3"/>
  <c r="J26" i="3"/>
  <c r="I26" i="3"/>
  <c r="H26" i="3"/>
  <c r="G26" i="3"/>
  <c r="F26" i="3"/>
  <c r="C26" i="3"/>
  <c r="B26" i="3"/>
  <c r="E26" i="3" s="1"/>
  <c r="T25" i="3"/>
  <c r="S25" i="3"/>
  <c r="R25" i="3"/>
  <c r="Q25" i="3"/>
  <c r="P25" i="3"/>
  <c r="E25" i="3"/>
  <c r="U25" i="3" s="1"/>
  <c r="S24" i="3"/>
  <c r="R24" i="3"/>
  <c r="Q24" i="3"/>
  <c r="P24" i="3"/>
  <c r="E24" i="3"/>
  <c r="T24" i="3" s="1"/>
  <c r="S23" i="3"/>
  <c r="R23" i="3"/>
  <c r="Q23" i="3"/>
  <c r="P23" i="3"/>
  <c r="E23" i="3"/>
  <c r="U23" i="3" s="1"/>
  <c r="S22" i="3"/>
  <c r="R22" i="3"/>
  <c r="Q22" i="3"/>
  <c r="P22" i="3"/>
  <c r="E22" i="3"/>
  <c r="U22" i="3" s="1"/>
  <c r="U21" i="3"/>
  <c r="S21" i="3"/>
  <c r="R21" i="3"/>
  <c r="Q21" i="3"/>
  <c r="P21" i="3"/>
  <c r="E21" i="3"/>
  <c r="T21" i="3" s="1"/>
  <c r="S20" i="3"/>
  <c r="R20" i="3"/>
  <c r="Q20" i="3"/>
  <c r="P20" i="3"/>
  <c r="E20" i="3"/>
  <c r="U20" i="3" s="1"/>
  <c r="U19" i="3"/>
  <c r="S19" i="3"/>
  <c r="R19" i="3"/>
  <c r="Q19" i="3"/>
  <c r="P19" i="3"/>
  <c r="E19" i="3"/>
  <c r="T19" i="3" s="1"/>
  <c r="S17" i="3"/>
  <c r="O17" i="3"/>
  <c r="N17" i="3"/>
  <c r="M17" i="3"/>
  <c r="L17" i="3"/>
  <c r="K17" i="3"/>
  <c r="J17" i="3"/>
  <c r="I17" i="3"/>
  <c r="H17" i="3"/>
  <c r="G17" i="3"/>
  <c r="F17" i="3"/>
  <c r="C17" i="3"/>
  <c r="B17" i="3"/>
  <c r="E17" i="3" s="1"/>
  <c r="U16" i="3"/>
  <c r="T16" i="3"/>
  <c r="S16" i="3"/>
  <c r="R16" i="3"/>
  <c r="Q16" i="3"/>
  <c r="P16" i="3"/>
  <c r="E16" i="3"/>
  <c r="U15" i="3"/>
  <c r="S15" i="3"/>
  <c r="R15" i="3"/>
  <c r="Q15" i="3"/>
  <c r="P15" i="3"/>
  <c r="E15" i="3"/>
  <c r="T14" i="3"/>
  <c r="S14" i="3"/>
  <c r="R14" i="3"/>
  <c r="Q14" i="3"/>
  <c r="P14" i="3"/>
  <c r="E14" i="3"/>
  <c r="U14" i="3" s="1"/>
  <c r="S13" i="3"/>
  <c r="R13" i="3"/>
  <c r="Q13" i="3"/>
  <c r="U13" i="3" s="1"/>
  <c r="P13" i="3"/>
  <c r="E13" i="3"/>
  <c r="T13" i="3" s="1"/>
  <c r="T12" i="3"/>
  <c r="S12" i="3"/>
  <c r="R12" i="3"/>
  <c r="Q12" i="3"/>
  <c r="P12" i="3"/>
  <c r="E12" i="3"/>
  <c r="U12" i="3" s="1"/>
  <c r="S11" i="3"/>
  <c r="R11" i="3"/>
  <c r="Q11" i="3"/>
  <c r="P11" i="3"/>
  <c r="E11" i="3"/>
  <c r="U10" i="3"/>
  <c r="S10" i="3"/>
  <c r="R10" i="3"/>
  <c r="Q10" i="3"/>
  <c r="P10" i="3"/>
  <c r="E10" i="3"/>
  <c r="S9" i="3"/>
  <c r="R9" i="3"/>
  <c r="Q9" i="3"/>
  <c r="P9" i="3"/>
  <c r="E9" i="3"/>
  <c r="U96" i="2"/>
  <c r="S96" i="2"/>
  <c r="R96" i="2"/>
  <c r="Q96" i="2"/>
  <c r="P96" i="2"/>
  <c r="E96" i="2"/>
  <c r="T96" i="2" s="1"/>
  <c r="S95" i="2"/>
  <c r="R95" i="2"/>
  <c r="Q95" i="2"/>
  <c r="P95" i="2"/>
  <c r="E95" i="2"/>
  <c r="T95" i="2" s="1"/>
  <c r="S94" i="2"/>
  <c r="R94" i="2"/>
  <c r="Q94" i="2"/>
  <c r="P94" i="2"/>
  <c r="E94" i="2"/>
  <c r="U94" i="2" s="1"/>
  <c r="U93" i="2"/>
  <c r="S93" i="2"/>
  <c r="R93" i="2"/>
  <c r="Q93" i="2"/>
  <c r="P93" i="2"/>
  <c r="E93" i="2"/>
  <c r="T93" i="2" s="1"/>
  <c r="S92" i="2"/>
  <c r="R92" i="2"/>
  <c r="Q92" i="2"/>
  <c r="P92" i="2"/>
  <c r="E92" i="2"/>
  <c r="U92" i="2" s="1"/>
  <c r="S91" i="2"/>
  <c r="R91" i="2"/>
  <c r="Q91" i="2"/>
  <c r="P91" i="2"/>
  <c r="E91" i="2"/>
  <c r="S90" i="2"/>
  <c r="R90" i="2"/>
  <c r="Q90" i="2"/>
  <c r="P90" i="2"/>
  <c r="E90" i="2"/>
  <c r="T90" i="2" s="1"/>
  <c r="S89" i="2"/>
  <c r="R89" i="2"/>
  <c r="Q89" i="2"/>
  <c r="P89" i="2"/>
  <c r="E89" i="2"/>
  <c r="U89" i="2" s="1"/>
  <c r="U88" i="2"/>
  <c r="T88" i="2"/>
  <c r="S88" i="2"/>
  <c r="R88" i="2"/>
  <c r="Q88" i="2"/>
  <c r="P88" i="2"/>
  <c r="E88" i="2"/>
  <c r="W75" i="2"/>
  <c r="V75" i="2"/>
  <c r="O75" i="2"/>
  <c r="N75" i="2"/>
  <c r="M75" i="2"/>
  <c r="L75" i="2"/>
  <c r="K75" i="2"/>
  <c r="J75" i="2"/>
  <c r="I75" i="2"/>
  <c r="H75" i="2"/>
  <c r="G75" i="2"/>
  <c r="F75" i="2"/>
  <c r="C75" i="2"/>
  <c r="B75" i="2"/>
  <c r="O74" i="2"/>
  <c r="N74" i="2"/>
  <c r="M74" i="2"/>
  <c r="S74" i="2" s="1"/>
  <c r="L74" i="2"/>
  <c r="R74" i="2" s="1"/>
  <c r="K74" i="2"/>
  <c r="J74" i="2"/>
  <c r="I74" i="2"/>
  <c r="H74" i="2"/>
  <c r="G74" i="2"/>
  <c r="F74" i="2"/>
  <c r="C74" i="2"/>
  <c r="B74" i="2"/>
  <c r="O73" i="2"/>
  <c r="N73" i="2"/>
  <c r="M73" i="2"/>
  <c r="S73" i="2" s="1"/>
  <c r="L73" i="2"/>
  <c r="R73" i="2" s="1"/>
  <c r="K73" i="2"/>
  <c r="J73" i="2"/>
  <c r="I73" i="2"/>
  <c r="Q73" i="2" s="1"/>
  <c r="H73" i="2"/>
  <c r="P73" i="2" s="1"/>
  <c r="G73" i="2"/>
  <c r="F73" i="2"/>
  <c r="C73" i="2"/>
  <c r="E73" i="2" s="1"/>
  <c r="B73" i="2"/>
  <c r="T72" i="2"/>
  <c r="S72" i="2"/>
  <c r="R72" i="2"/>
  <c r="Q72" i="2"/>
  <c r="P72" i="2"/>
  <c r="E72" i="2"/>
  <c r="U72" i="2" s="1"/>
  <c r="S71" i="2"/>
  <c r="R71" i="2"/>
  <c r="Q71" i="2"/>
  <c r="P71" i="2"/>
  <c r="E71" i="2"/>
  <c r="W69" i="2"/>
  <c r="V69" i="2"/>
  <c r="O69" i="2"/>
  <c r="N69" i="2"/>
  <c r="M69" i="2"/>
  <c r="S69" i="2" s="1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K68" i="2"/>
  <c r="J68" i="2"/>
  <c r="I68" i="2"/>
  <c r="H68" i="2"/>
  <c r="G68" i="2"/>
  <c r="F68" i="2"/>
  <c r="C68" i="2"/>
  <c r="B68" i="2"/>
  <c r="S67" i="2"/>
  <c r="R67" i="2"/>
  <c r="Q67" i="2"/>
  <c r="P67" i="2"/>
  <c r="E67" i="2"/>
  <c r="T67" i="2" s="1"/>
  <c r="U66" i="2"/>
  <c r="S66" i="2"/>
  <c r="R66" i="2"/>
  <c r="Q66" i="2"/>
  <c r="P66" i="2"/>
  <c r="E66" i="2"/>
  <c r="T66" i="2" s="1"/>
  <c r="S65" i="2"/>
  <c r="R65" i="2"/>
  <c r="Q65" i="2"/>
  <c r="P65" i="2"/>
  <c r="E65" i="2"/>
  <c r="U65" i="2" s="1"/>
  <c r="S64" i="2"/>
  <c r="R64" i="2"/>
  <c r="Q64" i="2"/>
  <c r="P64" i="2"/>
  <c r="E64" i="2"/>
  <c r="S63" i="2"/>
  <c r="R63" i="2"/>
  <c r="Q63" i="2"/>
  <c r="P63" i="2"/>
  <c r="E63" i="2"/>
  <c r="T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S60" i="2"/>
  <c r="R60" i="2"/>
  <c r="Q60" i="2"/>
  <c r="P60" i="2"/>
  <c r="E60" i="2"/>
  <c r="T60" i="2" s="1"/>
  <c r="S59" i="2"/>
  <c r="R59" i="2"/>
  <c r="Q59" i="2"/>
  <c r="P59" i="2"/>
  <c r="E59" i="2"/>
  <c r="T59" i="2" s="1"/>
  <c r="S58" i="2"/>
  <c r="R58" i="2"/>
  <c r="Q58" i="2"/>
  <c r="P58" i="2"/>
  <c r="E58" i="2"/>
  <c r="U58" i="2" s="1"/>
  <c r="S57" i="2"/>
  <c r="R57" i="2"/>
  <c r="Q57" i="2"/>
  <c r="P57" i="2"/>
  <c r="E57" i="2"/>
  <c r="T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U54" i="2"/>
  <c r="S54" i="2"/>
  <c r="R54" i="2"/>
  <c r="Q54" i="2"/>
  <c r="P54" i="2"/>
  <c r="E54" i="2"/>
  <c r="T54" i="2" s="1"/>
  <c r="S53" i="2"/>
  <c r="R53" i="2"/>
  <c r="Q53" i="2"/>
  <c r="P53" i="2"/>
  <c r="E53" i="2"/>
  <c r="T53" i="2" s="1"/>
  <c r="S52" i="2"/>
  <c r="R52" i="2"/>
  <c r="Q52" i="2"/>
  <c r="P52" i="2"/>
  <c r="E52" i="2"/>
  <c r="U52" i="2" s="1"/>
  <c r="S51" i="2"/>
  <c r="R51" i="2"/>
  <c r="Q51" i="2"/>
  <c r="P51" i="2"/>
  <c r="E51" i="2"/>
  <c r="T51" i="2" s="1"/>
  <c r="S50" i="2"/>
  <c r="R50" i="2"/>
  <c r="Q50" i="2"/>
  <c r="P50" i="2"/>
  <c r="E50" i="2"/>
  <c r="U50" i="2" s="1"/>
  <c r="T49" i="2"/>
  <c r="S49" i="2"/>
  <c r="R49" i="2"/>
  <c r="Q49" i="2"/>
  <c r="P49" i="2"/>
  <c r="E49" i="2"/>
  <c r="U49" i="2" s="1"/>
  <c r="S48" i="2"/>
  <c r="R48" i="2"/>
  <c r="Q48" i="2"/>
  <c r="P48" i="2"/>
  <c r="E48" i="2"/>
  <c r="U48" i="2" s="1"/>
  <c r="S47" i="2"/>
  <c r="R47" i="2"/>
  <c r="Q47" i="2"/>
  <c r="P47" i="2"/>
  <c r="E47" i="2"/>
  <c r="U47" i="2" s="1"/>
  <c r="U46" i="2"/>
  <c r="S46" i="2"/>
  <c r="R46" i="2"/>
  <c r="Q46" i="2"/>
  <c r="P46" i="2"/>
  <c r="E46" i="2"/>
  <c r="T46" i="2" s="1"/>
  <c r="S45" i="2"/>
  <c r="R45" i="2"/>
  <c r="Q45" i="2"/>
  <c r="P45" i="2"/>
  <c r="E45" i="2"/>
  <c r="U45" i="2" s="1"/>
  <c r="S44" i="2"/>
  <c r="R44" i="2"/>
  <c r="Q44" i="2"/>
  <c r="P44" i="2"/>
  <c r="E44" i="2"/>
  <c r="U44" i="2" s="1"/>
  <c r="O42" i="2"/>
  <c r="N42" i="2"/>
  <c r="M42" i="2"/>
  <c r="S42" i="2" s="1"/>
  <c r="L42" i="2"/>
  <c r="R42" i="2" s="1"/>
  <c r="K42" i="2"/>
  <c r="J42" i="2"/>
  <c r="I42" i="2"/>
  <c r="H42" i="2"/>
  <c r="G42" i="2"/>
  <c r="F42" i="2"/>
  <c r="C42" i="2"/>
  <c r="B42" i="2"/>
  <c r="S41" i="2"/>
  <c r="R41" i="2"/>
  <c r="Q41" i="2"/>
  <c r="P41" i="2"/>
  <c r="E41" i="2"/>
  <c r="U41" i="2" s="1"/>
  <c r="S40" i="2"/>
  <c r="R40" i="2"/>
  <c r="Q40" i="2"/>
  <c r="P40" i="2"/>
  <c r="E40" i="2"/>
  <c r="T40" i="2" s="1"/>
  <c r="U39" i="2"/>
  <c r="T39" i="2"/>
  <c r="S39" i="2"/>
  <c r="R39" i="2"/>
  <c r="Q39" i="2"/>
  <c r="P39" i="2"/>
  <c r="E39" i="2"/>
  <c r="S38" i="2"/>
  <c r="R38" i="2"/>
  <c r="Q38" i="2"/>
  <c r="P38" i="2"/>
  <c r="T38" i="2" s="1"/>
  <c r="E38" i="2"/>
  <c r="S37" i="2"/>
  <c r="R37" i="2"/>
  <c r="Q37" i="2"/>
  <c r="P37" i="2"/>
  <c r="E37" i="2"/>
  <c r="U37" i="2" s="1"/>
  <c r="O35" i="2"/>
  <c r="N35" i="2"/>
  <c r="M35" i="2"/>
  <c r="S35" i="2" s="1"/>
  <c r="L35" i="2"/>
  <c r="R35" i="2" s="1"/>
  <c r="K35" i="2"/>
  <c r="J35" i="2"/>
  <c r="I35" i="2"/>
  <c r="Q35" i="2" s="1"/>
  <c r="H35" i="2"/>
  <c r="G35" i="2"/>
  <c r="F35" i="2"/>
  <c r="C35" i="2"/>
  <c r="B35" i="2"/>
  <c r="E35" i="2" s="1"/>
  <c r="S34" i="2"/>
  <c r="R34" i="2"/>
  <c r="Q34" i="2"/>
  <c r="P34" i="2"/>
  <c r="E34" i="2"/>
  <c r="U34" i="2" s="1"/>
  <c r="O32" i="2"/>
  <c r="N32" i="2"/>
  <c r="M32" i="2"/>
  <c r="S32" i="2" s="1"/>
  <c r="L32" i="2"/>
  <c r="R32" i="2" s="1"/>
  <c r="K32" i="2"/>
  <c r="J32" i="2"/>
  <c r="I32" i="2"/>
  <c r="H32" i="2"/>
  <c r="G32" i="2"/>
  <c r="F32" i="2"/>
  <c r="C32" i="2"/>
  <c r="E32" i="2" s="1"/>
  <c r="B32" i="2"/>
  <c r="S31" i="2"/>
  <c r="R31" i="2"/>
  <c r="Q31" i="2"/>
  <c r="P31" i="2"/>
  <c r="E31" i="2"/>
  <c r="U31" i="2" s="1"/>
  <c r="S30" i="2"/>
  <c r="R30" i="2"/>
  <c r="Q30" i="2"/>
  <c r="P30" i="2"/>
  <c r="E30" i="2"/>
  <c r="U30" i="2" s="1"/>
  <c r="S29" i="2"/>
  <c r="R29" i="2"/>
  <c r="Q29" i="2"/>
  <c r="P29" i="2"/>
  <c r="E29" i="2"/>
  <c r="T29" i="2" s="1"/>
  <c r="S28" i="2"/>
  <c r="R28" i="2"/>
  <c r="Q28" i="2"/>
  <c r="P28" i="2"/>
  <c r="E28" i="2"/>
  <c r="U28" i="2" s="1"/>
  <c r="W26" i="2"/>
  <c r="V26" i="2"/>
  <c r="O26" i="2"/>
  <c r="N26" i="2"/>
  <c r="M26" i="2"/>
  <c r="S26" i="2" s="1"/>
  <c r="L26" i="2"/>
  <c r="R26" i="2" s="1"/>
  <c r="K26" i="2"/>
  <c r="J26" i="2"/>
  <c r="I26" i="2"/>
  <c r="H26" i="2"/>
  <c r="G26" i="2"/>
  <c r="F26" i="2"/>
  <c r="C26" i="2"/>
  <c r="B26" i="2"/>
  <c r="S25" i="2"/>
  <c r="R25" i="2"/>
  <c r="Q25" i="2"/>
  <c r="P25" i="2"/>
  <c r="E25" i="2"/>
  <c r="U25" i="2" s="1"/>
  <c r="U24" i="2"/>
  <c r="S24" i="2"/>
  <c r="R24" i="2"/>
  <c r="Q24" i="2"/>
  <c r="P24" i="2"/>
  <c r="E24" i="2"/>
  <c r="T24" i="2" s="1"/>
  <c r="S23" i="2"/>
  <c r="R23" i="2"/>
  <c r="Q23" i="2"/>
  <c r="P23" i="2"/>
  <c r="E23" i="2"/>
  <c r="T23" i="2" s="1"/>
  <c r="T22" i="2"/>
  <c r="S22" i="2"/>
  <c r="R22" i="2"/>
  <c r="Q22" i="2"/>
  <c r="P22" i="2"/>
  <c r="E22" i="2"/>
  <c r="U22" i="2" s="1"/>
  <c r="S21" i="2"/>
  <c r="R21" i="2"/>
  <c r="Q21" i="2"/>
  <c r="P21" i="2"/>
  <c r="E21" i="2"/>
  <c r="T21" i="2" s="1"/>
  <c r="S20" i="2"/>
  <c r="R20" i="2"/>
  <c r="Q20" i="2"/>
  <c r="P20" i="2"/>
  <c r="E20" i="2"/>
  <c r="U20" i="2" s="1"/>
  <c r="U19" i="2"/>
  <c r="T19" i="2"/>
  <c r="S19" i="2"/>
  <c r="R19" i="2"/>
  <c r="Q19" i="2"/>
  <c r="P19" i="2"/>
  <c r="E19" i="2"/>
  <c r="O17" i="2"/>
  <c r="N17" i="2"/>
  <c r="R17" i="2" s="1"/>
  <c r="M17" i="2"/>
  <c r="L17" i="2"/>
  <c r="K17" i="2"/>
  <c r="J17" i="2"/>
  <c r="I17" i="2"/>
  <c r="H17" i="2"/>
  <c r="G17" i="2"/>
  <c r="F17" i="2"/>
  <c r="C17" i="2"/>
  <c r="E17" i="2" s="1"/>
  <c r="B17" i="2"/>
  <c r="U16" i="2"/>
  <c r="T16" i="2"/>
  <c r="S16" i="2"/>
  <c r="R16" i="2"/>
  <c r="Q16" i="2"/>
  <c r="P16" i="2"/>
  <c r="E16" i="2"/>
  <c r="S15" i="2"/>
  <c r="R15" i="2"/>
  <c r="Q15" i="2"/>
  <c r="P15" i="2"/>
  <c r="E15" i="2"/>
  <c r="S14" i="2"/>
  <c r="R14" i="2"/>
  <c r="Q14" i="2"/>
  <c r="P14" i="2"/>
  <c r="E14" i="2"/>
  <c r="U14" i="2" s="1"/>
  <c r="S13" i="2"/>
  <c r="R13" i="2"/>
  <c r="Q13" i="2"/>
  <c r="P13" i="2"/>
  <c r="E13" i="2"/>
  <c r="U13" i="2" s="1"/>
  <c r="S12" i="2"/>
  <c r="R12" i="2"/>
  <c r="Q12" i="2"/>
  <c r="P12" i="2"/>
  <c r="E12" i="2"/>
  <c r="U12" i="2" s="1"/>
  <c r="S11" i="2"/>
  <c r="R11" i="2"/>
  <c r="Q11" i="2"/>
  <c r="P11" i="2"/>
  <c r="E11" i="2"/>
  <c r="S10" i="2"/>
  <c r="R10" i="2"/>
  <c r="Q10" i="2"/>
  <c r="P10" i="2"/>
  <c r="E10" i="2"/>
  <c r="T10" i="2" s="1"/>
  <c r="S9" i="2"/>
  <c r="R9" i="2"/>
  <c r="Q9" i="2"/>
  <c r="P9" i="2"/>
  <c r="E9" i="2"/>
  <c r="T9" i="2" s="1"/>
  <c r="U96" i="1"/>
  <c r="T96" i="1"/>
  <c r="S96" i="1"/>
  <c r="R96" i="1"/>
  <c r="Q96" i="1"/>
  <c r="P96" i="1"/>
  <c r="E96" i="1"/>
  <c r="U95" i="1"/>
  <c r="T95" i="1"/>
  <c r="S95" i="1"/>
  <c r="R95" i="1"/>
  <c r="Q95" i="1"/>
  <c r="P95" i="1"/>
  <c r="E95" i="1"/>
  <c r="S94" i="1"/>
  <c r="R94" i="1"/>
  <c r="Q94" i="1"/>
  <c r="P94" i="1"/>
  <c r="E94" i="1"/>
  <c r="U94" i="1" s="1"/>
  <c r="S93" i="1"/>
  <c r="R93" i="1"/>
  <c r="Q93" i="1"/>
  <c r="P93" i="1"/>
  <c r="E93" i="1"/>
  <c r="T93" i="1" s="1"/>
  <c r="S92" i="1"/>
  <c r="R92" i="1"/>
  <c r="Q92" i="1"/>
  <c r="P92" i="1"/>
  <c r="E92" i="1"/>
  <c r="T92" i="1" s="1"/>
  <c r="T91" i="1"/>
  <c r="S91" i="1"/>
  <c r="R91" i="1"/>
  <c r="Q91" i="1"/>
  <c r="P91" i="1"/>
  <c r="E91" i="1"/>
  <c r="U91" i="1" s="1"/>
  <c r="S90" i="1"/>
  <c r="R90" i="1"/>
  <c r="Q90" i="1"/>
  <c r="P90" i="1"/>
  <c r="E90" i="1"/>
  <c r="T90" i="1" s="1"/>
  <c r="S89" i="1"/>
  <c r="R89" i="1"/>
  <c r="Q89" i="1"/>
  <c r="P89" i="1"/>
  <c r="E89" i="1"/>
  <c r="U89" i="1" s="1"/>
  <c r="S88" i="1"/>
  <c r="R88" i="1"/>
  <c r="Q88" i="1"/>
  <c r="P88" i="1"/>
  <c r="E88" i="1"/>
  <c r="U88" i="1" s="1"/>
  <c r="W75" i="1"/>
  <c r="V75" i="1"/>
  <c r="O75" i="1"/>
  <c r="N75" i="1"/>
  <c r="M75" i="1"/>
  <c r="S75" i="1" s="1"/>
  <c r="L75" i="1"/>
  <c r="R75" i="1" s="1"/>
  <c r="K75" i="1"/>
  <c r="J75" i="1"/>
  <c r="I75" i="1"/>
  <c r="H75" i="1"/>
  <c r="G75" i="1"/>
  <c r="F75" i="1"/>
  <c r="C75" i="1"/>
  <c r="B75" i="1"/>
  <c r="O74" i="1"/>
  <c r="N74" i="1"/>
  <c r="M74" i="1"/>
  <c r="S74" i="1" s="1"/>
  <c r="L74" i="1"/>
  <c r="R74" i="1" s="1"/>
  <c r="K74" i="1"/>
  <c r="J74" i="1"/>
  <c r="I74" i="1"/>
  <c r="Q74" i="1" s="1"/>
  <c r="H74" i="1"/>
  <c r="G74" i="1"/>
  <c r="F74" i="1"/>
  <c r="C74" i="1"/>
  <c r="B74" i="1"/>
  <c r="E74" i="1" s="1"/>
  <c r="O73" i="1"/>
  <c r="N73" i="1"/>
  <c r="M73" i="1"/>
  <c r="S73" i="1" s="1"/>
  <c r="L73" i="1"/>
  <c r="R73" i="1" s="1"/>
  <c r="K73" i="1"/>
  <c r="J73" i="1"/>
  <c r="I73" i="1"/>
  <c r="H73" i="1"/>
  <c r="G73" i="1"/>
  <c r="F73" i="1"/>
  <c r="C73" i="1"/>
  <c r="E73" i="1" s="1"/>
  <c r="B73" i="1"/>
  <c r="S72" i="1"/>
  <c r="R72" i="1"/>
  <c r="Q72" i="1"/>
  <c r="P72" i="1"/>
  <c r="E72" i="1"/>
  <c r="T72" i="1" s="1"/>
  <c r="S71" i="1"/>
  <c r="R71" i="1"/>
  <c r="Q71" i="1"/>
  <c r="P71" i="1"/>
  <c r="E71" i="1"/>
  <c r="W69" i="1"/>
  <c r="V69" i="1"/>
  <c r="O69" i="1"/>
  <c r="N69" i="1"/>
  <c r="M69" i="1"/>
  <c r="L69" i="1"/>
  <c r="R69" i="1" s="1"/>
  <c r="K69" i="1"/>
  <c r="J69" i="1"/>
  <c r="I69" i="1"/>
  <c r="H69" i="1"/>
  <c r="G69" i="1"/>
  <c r="F69" i="1"/>
  <c r="C69" i="1"/>
  <c r="B69" i="1"/>
  <c r="W68" i="1"/>
  <c r="V68" i="1"/>
  <c r="O68" i="1"/>
  <c r="N68" i="1"/>
  <c r="M68" i="1"/>
  <c r="L68" i="1"/>
  <c r="K68" i="1"/>
  <c r="J68" i="1"/>
  <c r="I68" i="1"/>
  <c r="H68" i="1"/>
  <c r="G68" i="1"/>
  <c r="F68" i="1"/>
  <c r="C68" i="1"/>
  <c r="E68" i="1" s="1"/>
  <c r="B68" i="1"/>
  <c r="S67" i="1"/>
  <c r="R67" i="1"/>
  <c r="Q67" i="1"/>
  <c r="P67" i="1"/>
  <c r="E67" i="1"/>
  <c r="S66" i="1"/>
  <c r="R66" i="1"/>
  <c r="Q66" i="1"/>
  <c r="P66" i="1"/>
  <c r="E66" i="1"/>
  <c r="U66" i="1" s="1"/>
  <c r="S65" i="1"/>
  <c r="R65" i="1"/>
  <c r="Q65" i="1"/>
  <c r="P65" i="1"/>
  <c r="E65" i="1"/>
  <c r="U65" i="1" s="1"/>
  <c r="S64" i="1"/>
  <c r="R64" i="1"/>
  <c r="Q64" i="1"/>
  <c r="P64" i="1"/>
  <c r="E64" i="1"/>
  <c r="T64" i="1" s="1"/>
  <c r="U63" i="1"/>
  <c r="S63" i="1"/>
  <c r="R63" i="1"/>
  <c r="Q63" i="1"/>
  <c r="P63" i="1"/>
  <c r="E63" i="1"/>
  <c r="T63" i="1" s="1"/>
  <c r="R61" i="1"/>
  <c r="O61" i="1"/>
  <c r="N61" i="1"/>
  <c r="M61" i="1"/>
  <c r="S61" i="1" s="1"/>
  <c r="L61" i="1"/>
  <c r="K61" i="1"/>
  <c r="J61" i="1"/>
  <c r="I61" i="1"/>
  <c r="Q61" i="1" s="1"/>
  <c r="H61" i="1"/>
  <c r="C61" i="1"/>
  <c r="B61" i="1"/>
  <c r="S60" i="1"/>
  <c r="R60" i="1"/>
  <c r="Q60" i="1"/>
  <c r="P60" i="1"/>
  <c r="E60" i="1"/>
  <c r="U60" i="1" s="1"/>
  <c r="U59" i="1"/>
  <c r="S59" i="1"/>
  <c r="R59" i="1"/>
  <c r="Q59" i="1"/>
  <c r="P59" i="1"/>
  <c r="E59" i="1"/>
  <c r="T59" i="1" s="1"/>
  <c r="U58" i="1"/>
  <c r="T58" i="1"/>
  <c r="S58" i="1"/>
  <c r="R58" i="1"/>
  <c r="Q58" i="1"/>
  <c r="P58" i="1"/>
  <c r="E58" i="1"/>
  <c r="S57" i="1"/>
  <c r="R57" i="1"/>
  <c r="Q57" i="1"/>
  <c r="P57" i="1"/>
  <c r="E57" i="1"/>
  <c r="U57" i="1" s="1"/>
  <c r="O55" i="1"/>
  <c r="N55" i="1"/>
  <c r="M55" i="1"/>
  <c r="S55" i="1" s="1"/>
  <c r="L55" i="1"/>
  <c r="K55" i="1"/>
  <c r="J55" i="1"/>
  <c r="I55" i="1"/>
  <c r="H55" i="1"/>
  <c r="G55" i="1"/>
  <c r="F55" i="1"/>
  <c r="C55" i="1"/>
  <c r="B55" i="1"/>
  <c r="S54" i="1"/>
  <c r="R54" i="1"/>
  <c r="Q54" i="1"/>
  <c r="P54" i="1"/>
  <c r="E54" i="1"/>
  <c r="U54" i="1" s="1"/>
  <c r="S53" i="1"/>
  <c r="R53" i="1"/>
  <c r="Q53" i="1"/>
  <c r="P53" i="1"/>
  <c r="E53" i="1"/>
  <c r="U53" i="1" s="1"/>
  <c r="S52" i="1"/>
  <c r="R52" i="1"/>
  <c r="Q52" i="1"/>
  <c r="P52" i="1"/>
  <c r="E52" i="1"/>
  <c r="T52" i="1" s="1"/>
  <c r="S51" i="1"/>
  <c r="R51" i="1"/>
  <c r="Q51" i="1"/>
  <c r="P51" i="1"/>
  <c r="E51" i="1"/>
  <c r="T51" i="1" s="1"/>
  <c r="S50" i="1"/>
  <c r="R50" i="1"/>
  <c r="Q50" i="1"/>
  <c r="P50" i="1"/>
  <c r="E50" i="1"/>
  <c r="U50" i="1" s="1"/>
  <c r="T49" i="1"/>
  <c r="S49" i="1"/>
  <c r="R49" i="1"/>
  <c r="Q49" i="1"/>
  <c r="P49" i="1"/>
  <c r="E49" i="1"/>
  <c r="U49" i="1" s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P46" i="1"/>
  <c r="E46" i="1"/>
  <c r="U46" i="1" s="1"/>
  <c r="S45" i="1"/>
  <c r="R45" i="1"/>
  <c r="Q45" i="1"/>
  <c r="P45" i="1"/>
  <c r="E45" i="1"/>
  <c r="T45" i="1" s="1"/>
  <c r="S44" i="1"/>
  <c r="R44" i="1"/>
  <c r="Q44" i="1"/>
  <c r="P44" i="1"/>
  <c r="E44" i="1"/>
  <c r="T44" i="1" s="1"/>
  <c r="O42" i="1"/>
  <c r="N42" i="1"/>
  <c r="M42" i="1"/>
  <c r="S42" i="1" s="1"/>
  <c r="L42" i="1"/>
  <c r="R42" i="1" s="1"/>
  <c r="K42" i="1"/>
  <c r="J42" i="1"/>
  <c r="I42" i="1"/>
  <c r="H42" i="1"/>
  <c r="G42" i="1"/>
  <c r="F42" i="1"/>
  <c r="C42" i="1"/>
  <c r="B42" i="1"/>
  <c r="E42" i="1" s="1"/>
  <c r="S41" i="1"/>
  <c r="R41" i="1"/>
  <c r="Q41" i="1"/>
  <c r="P41" i="1"/>
  <c r="E41" i="1"/>
  <c r="U41" i="1" s="1"/>
  <c r="U40" i="1"/>
  <c r="T40" i="1"/>
  <c r="S40" i="1"/>
  <c r="R40" i="1"/>
  <c r="Q40" i="1"/>
  <c r="P40" i="1"/>
  <c r="E40" i="1"/>
  <c r="U39" i="1"/>
  <c r="T39" i="1"/>
  <c r="S39" i="1"/>
  <c r="R39" i="1"/>
  <c r="Q39" i="1"/>
  <c r="P39" i="1"/>
  <c r="E39" i="1"/>
  <c r="S38" i="1"/>
  <c r="R38" i="1"/>
  <c r="Q38" i="1"/>
  <c r="P38" i="1"/>
  <c r="E38" i="1"/>
  <c r="S37" i="1"/>
  <c r="R37" i="1"/>
  <c r="Q37" i="1"/>
  <c r="P37" i="1"/>
  <c r="E37" i="1"/>
  <c r="U37" i="1" s="1"/>
  <c r="W35" i="1"/>
  <c r="V35" i="1"/>
  <c r="O35" i="1"/>
  <c r="N35" i="1"/>
  <c r="M35" i="1"/>
  <c r="L35" i="1"/>
  <c r="K35" i="1"/>
  <c r="J35" i="1"/>
  <c r="I35" i="1"/>
  <c r="H35" i="1"/>
  <c r="G35" i="1"/>
  <c r="F35" i="1"/>
  <c r="C35" i="1"/>
  <c r="B35" i="1"/>
  <c r="E35" i="1" s="1"/>
  <c r="S34" i="1"/>
  <c r="R34" i="1"/>
  <c r="Q34" i="1"/>
  <c r="P34" i="1"/>
  <c r="E34" i="1"/>
  <c r="T34" i="1" s="1"/>
  <c r="O32" i="1"/>
  <c r="N32" i="1"/>
  <c r="M32" i="1"/>
  <c r="L32" i="1"/>
  <c r="K32" i="1"/>
  <c r="J32" i="1"/>
  <c r="I32" i="1"/>
  <c r="H32" i="1"/>
  <c r="P32" i="1" s="1"/>
  <c r="G32" i="1"/>
  <c r="F32" i="1"/>
  <c r="C32" i="1"/>
  <c r="B32" i="1"/>
  <c r="S31" i="1"/>
  <c r="R31" i="1"/>
  <c r="Q31" i="1"/>
  <c r="P31" i="1"/>
  <c r="E31" i="1"/>
  <c r="U31" i="1" s="1"/>
  <c r="S30" i="1"/>
  <c r="R30" i="1"/>
  <c r="Q30" i="1"/>
  <c r="U30" i="1" s="1"/>
  <c r="P30" i="1"/>
  <c r="T30" i="1" s="1"/>
  <c r="E30" i="1"/>
  <c r="S29" i="1"/>
  <c r="R29" i="1"/>
  <c r="Q29" i="1"/>
  <c r="P29" i="1"/>
  <c r="E29" i="1"/>
  <c r="U29" i="1" s="1"/>
  <c r="S28" i="1"/>
  <c r="R28" i="1"/>
  <c r="Q28" i="1"/>
  <c r="P28" i="1"/>
  <c r="E28" i="1"/>
  <c r="U28" i="1" s="1"/>
  <c r="W26" i="1"/>
  <c r="V26" i="1"/>
  <c r="O26" i="1"/>
  <c r="N26" i="1"/>
  <c r="M26" i="1"/>
  <c r="S26" i="1" s="1"/>
  <c r="L26" i="1"/>
  <c r="R26" i="1" s="1"/>
  <c r="K26" i="1"/>
  <c r="J26" i="1"/>
  <c r="I26" i="1"/>
  <c r="H26" i="1"/>
  <c r="G26" i="1"/>
  <c r="F26" i="1"/>
  <c r="C26" i="1"/>
  <c r="B26" i="1"/>
  <c r="E26" i="1" s="1"/>
  <c r="U25" i="1"/>
  <c r="T25" i="1"/>
  <c r="S25" i="1"/>
  <c r="R25" i="1"/>
  <c r="Q25" i="1"/>
  <c r="P25" i="1"/>
  <c r="E25" i="1"/>
  <c r="S24" i="1"/>
  <c r="R24" i="1"/>
  <c r="Q24" i="1"/>
  <c r="P24" i="1"/>
  <c r="E24" i="1"/>
  <c r="U24" i="1" s="1"/>
  <c r="S23" i="1"/>
  <c r="R23" i="1"/>
  <c r="Q23" i="1"/>
  <c r="P23" i="1"/>
  <c r="E23" i="1"/>
  <c r="U22" i="1"/>
  <c r="S22" i="1"/>
  <c r="R22" i="1"/>
  <c r="Q22" i="1"/>
  <c r="P22" i="1"/>
  <c r="E22" i="1"/>
  <c r="T22" i="1" s="1"/>
  <c r="U21" i="1"/>
  <c r="S21" i="1"/>
  <c r="R21" i="1"/>
  <c r="Q21" i="1"/>
  <c r="P21" i="1"/>
  <c r="E21" i="1"/>
  <c r="T21" i="1" s="1"/>
  <c r="S20" i="1"/>
  <c r="R20" i="1"/>
  <c r="Q20" i="1"/>
  <c r="P20" i="1"/>
  <c r="E20" i="1"/>
  <c r="U20" i="1" s="1"/>
  <c r="U19" i="1"/>
  <c r="T19" i="1"/>
  <c r="S19" i="1"/>
  <c r="R19" i="1"/>
  <c r="Q19" i="1"/>
  <c r="P19" i="1"/>
  <c r="E19" i="1"/>
  <c r="W17" i="1"/>
  <c r="V17" i="1"/>
  <c r="O17" i="1"/>
  <c r="N17" i="1"/>
  <c r="M17" i="1"/>
  <c r="L17" i="1"/>
  <c r="R17" i="1" s="1"/>
  <c r="K17" i="1"/>
  <c r="J17" i="1"/>
  <c r="I17" i="1"/>
  <c r="H17" i="1"/>
  <c r="G17" i="1"/>
  <c r="F17" i="1"/>
  <c r="C17" i="1"/>
  <c r="B17" i="1"/>
  <c r="S16" i="1"/>
  <c r="R16" i="1"/>
  <c r="Q16" i="1"/>
  <c r="P16" i="1"/>
  <c r="E16" i="1"/>
  <c r="T16" i="1" s="1"/>
  <c r="S15" i="1"/>
  <c r="R15" i="1"/>
  <c r="Q15" i="1"/>
  <c r="P15" i="1"/>
  <c r="E15" i="1"/>
  <c r="U15" i="1" s="1"/>
  <c r="S14" i="1"/>
  <c r="R14" i="1"/>
  <c r="Q14" i="1"/>
  <c r="P14" i="1"/>
  <c r="E14" i="1"/>
  <c r="U14" i="1" s="1"/>
  <c r="S13" i="1"/>
  <c r="R13" i="1"/>
  <c r="Q13" i="1"/>
  <c r="P13" i="1"/>
  <c r="E13" i="1"/>
  <c r="T13" i="1" s="1"/>
  <c r="U12" i="1"/>
  <c r="T12" i="1"/>
  <c r="S12" i="1"/>
  <c r="R12" i="1"/>
  <c r="Q12" i="1"/>
  <c r="P12" i="1"/>
  <c r="E12" i="1"/>
  <c r="S11" i="1"/>
  <c r="R11" i="1"/>
  <c r="Q11" i="1"/>
  <c r="P11" i="1"/>
  <c r="E11" i="1"/>
  <c r="S10" i="1"/>
  <c r="R10" i="1"/>
  <c r="Q10" i="1"/>
  <c r="P10" i="1"/>
  <c r="E10" i="1"/>
  <c r="U10" i="1" s="1"/>
  <c r="U9" i="1"/>
  <c r="S9" i="1"/>
  <c r="R9" i="1"/>
  <c r="Q9" i="1"/>
  <c r="P9" i="1"/>
  <c r="E9" i="1"/>
  <c r="P87" i="1" l="1"/>
  <c r="T67" i="4"/>
  <c r="R35" i="1"/>
  <c r="P68" i="6"/>
  <c r="P17" i="8"/>
  <c r="S35" i="1"/>
  <c r="T67" i="1"/>
  <c r="U72" i="1"/>
  <c r="U38" i="2"/>
  <c r="E42" i="2"/>
  <c r="U57" i="2"/>
  <c r="E61" i="3"/>
  <c r="E74" i="3"/>
  <c r="P17" i="4"/>
  <c r="T64" i="6"/>
  <c r="T25" i="7"/>
  <c r="P35" i="7"/>
  <c r="T35" i="7" s="1"/>
  <c r="T46" i="7"/>
  <c r="R75" i="7"/>
  <c r="Q17" i="8"/>
  <c r="U17" i="8" s="1"/>
  <c r="S42" i="8"/>
  <c r="E55" i="8"/>
  <c r="Q74" i="8"/>
  <c r="U11" i="9"/>
  <c r="U14" i="9"/>
  <c r="S17" i="9"/>
  <c r="T40" i="9"/>
  <c r="U67" i="9"/>
  <c r="U72" i="9"/>
  <c r="Q87" i="9"/>
  <c r="T91" i="9"/>
  <c r="E82" i="1"/>
  <c r="J114" i="6"/>
  <c r="U110" i="6"/>
  <c r="P74" i="1"/>
  <c r="T15" i="1"/>
  <c r="U67" i="1"/>
  <c r="T88" i="1"/>
  <c r="T30" i="2"/>
  <c r="P87" i="2"/>
  <c r="P114" i="2" s="1"/>
  <c r="U95" i="2"/>
  <c r="P26" i="3"/>
  <c r="U30" i="3"/>
  <c r="U90" i="3"/>
  <c r="Q17" i="4"/>
  <c r="T24" i="4"/>
  <c r="R35" i="4"/>
  <c r="T63" i="4"/>
  <c r="E68" i="4"/>
  <c r="T92" i="4"/>
  <c r="Q35" i="7"/>
  <c r="S68" i="7"/>
  <c r="U21" i="8"/>
  <c r="T15" i="9"/>
  <c r="R32" i="9"/>
  <c r="S42" i="9"/>
  <c r="T47" i="9"/>
  <c r="R87" i="9"/>
  <c r="C114" i="1"/>
  <c r="K114" i="6"/>
  <c r="S87" i="9"/>
  <c r="L114" i="6"/>
  <c r="R114" i="6" s="1"/>
  <c r="U20" i="5"/>
  <c r="U16" i="7"/>
  <c r="P73" i="4"/>
  <c r="P74" i="6"/>
  <c r="P32" i="7"/>
  <c r="Q32" i="4"/>
  <c r="Q73" i="4"/>
  <c r="E61" i="5"/>
  <c r="U30" i="6"/>
  <c r="U34" i="6"/>
  <c r="R68" i="6"/>
  <c r="Q74" i="6"/>
  <c r="R17" i="8"/>
  <c r="E26" i="8"/>
  <c r="Q32" i="8"/>
  <c r="U32" i="8" s="1"/>
  <c r="Q26" i="9"/>
  <c r="H114" i="8"/>
  <c r="M114" i="6"/>
  <c r="S114" i="6" s="1"/>
  <c r="I114" i="3"/>
  <c r="U9" i="2"/>
  <c r="U19" i="7"/>
  <c r="U23" i="1"/>
  <c r="R55" i="1"/>
  <c r="E75" i="1"/>
  <c r="P74" i="3"/>
  <c r="U38" i="6"/>
  <c r="S68" i="6"/>
  <c r="U11" i="8"/>
  <c r="S17" i="8"/>
  <c r="T67" i="8"/>
  <c r="U30" i="9"/>
  <c r="E68" i="9"/>
  <c r="F114" i="6"/>
  <c r="P87" i="3"/>
  <c r="R32" i="4"/>
  <c r="Q61" i="5"/>
  <c r="S68" i="5"/>
  <c r="Q74" i="7"/>
  <c r="P87" i="7"/>
  <c r="U15" i="8"/>
  <c r="R32" i="8"/>
  <c r="P73" i="9"/>
  <c r="K114" i="8"/>
  <c r="U13" i="1"/>
  <c r="U16" i="1"/>
  <c r="U34" i="1"/>
  <c r="Q73" i="1"/>
  <c r="U93" i="1"/>
  <c r="P35" i="2"/>
  <c r="T25" i="4"/>
  <c r="T52" i="4"/>
  <c r="P26" i="7"/>
  <c r="S32" i="7"/>
  <c r="T22" i="8"/>
  <c r="P26" i="8"/>
  <c r="S32" i="8"/>
  <c r="U63" i="8"/>
  <c r="P73" i="8"/>
  <c r="U48" i="9"/>
  <c r="Q73" i="9"/>
  <c r="E61" i="4"/>
  <c r="E42" i="5"/>
  <c r="T72" i="5"/>
  <c r="T92" i="5"/>
  <c r="T23" i="6"/>
  <c r="T38" i="6"/>
  <c r="E73" i="7"/>
  <c r="T11" i="8"/>
  <c r="E75" i="8"/>
  <c r="U12" i="9"/>
  <c r="Q68" i="9"/>
  <c r="O115" i="1"/>
  <c r="D114" i="7"/>
  <c r="B114" i="4"/>
  <c r="D114" i="2"/>
  <c r="T47" i="2"/>
  <c r="U63" i="2"/>
  <c r="E73" i="3"/>
  <c r="T88" i="3"/>
  <c r="T30" i="4"/>
  <c r="E42" i="4"/>
  <c r="T90" i="4"/>
  <c r="T9" i="5"/>
  <c r="T30" i="8"/>
  <c r="T41" i="8"/>
  <c r="T34" i="9"/>
  <c r="E61" i="9"/>
  <c r="U61" i="9" s="1"/>
  <c r="T89" i="9"/>
  <c r="C114" i="4"/>
  <c r="T41" i="1"/>
  <c r="E61" i="1"/>
  <c r="T61" i="1" s="1"/>
  <c r="P17" i="2"/>
  <c r="Q17" i="1"/>
  <c r="T20" i="1"/>
  <c r="T31" i="1"/>
  <c r="T57" i="1"/>
  <c r="Q17" i="2"/>
  <c r="E32" i="3"/>
  <c r="U51" i="3"/>
  <c r="P73" i="3"/>
  <c r="T53" i="4"/>
  <c r="T13" i="5"/>
  <c r="T24" i="5"/>
  <c r="P35" i="6"/>
  <c r="T35" i="6" s="1"/>
  <c r="Q73" i="6"/>
  <c r="U48" i="7"/>
  <c r="P73" i="7"/>
  <c r="T23" i="8"/>
  <c r="T53" i="8"/>
  <c r="U20" i="9"/>
  <c r="T102" i="4"/>
  <c r="S68" i="1"/>
  <c r="P42" i="4"/>
  <c r="Q17" i="5"/>
  <c r="Q42" i="5"/>
  <c r="E17" i="6"/>
  <c r="Q35" i="6"/>
  <c r="Q73" i="7"/>
  <c r="T93" i="8"/>
  <c r="T31" i="9"/>
  <c r="T57" i="9"/>
  <c r="R68" i="9"/>
  <c r="R75" i="9"/>
  <c r="F114" i="9"/>
  <c r="H114" i="4"/>
  <c r="J114" i="2"/>
  <c r="P17" i="1"/>
  <c r="P61" i="1"/>
  <c r="D114" i="9"/>
  <c r="U11" i="1"/>
  <c r="E32" i="1"/>
  <c r="U32" i="1" s="1"/>
  <c r="P35" i="1"/>
  <c r="T35" i="1" s="1"/>
  <c r="R68" i="1"/>
  <c r="U40" i="2"/>
  <c r="P17" i="3"/>
  <c r="R35" i="3"/>
  <c r="T67" i="3"/>
  <c r="T12" i="4"/>
  <c r="T16" i="4"/>
  <c r="P74" i="4"/>
  <c r="T93" i="5"/>
  <c r="T24" i="6"/>
  <c r="U39" i="6"/>
  <c r="T37" i="7"/>
  <c r="T45" i="7"/>
  <c r="T64" i="7"/>
  <c r="E68" i="7"/>
  <c r="T89" i="7"/>
  <c r="T12" i="8"/>
  <c r="P42" i="8"/>
  <c r="T13" i="9"/>
  <c r="P17" i="9"/>
  <c r="T17" i="9" s="1"/>
  <c r="E32" i="9"/>
  <c r="U32" i="9" s="1"/>
  <c r="G114" i="9"/>
  <c r="U109" i="9"/>
  <c r="K114" i="7"/>
  <c r="B114" i="6"/>
  <c r="T108" i="6"/>
  <c r="U105" i="5"/>
  <c r="I114" i="4"/>
  <c r="K114" i="2"/>
  <c r="E17" i="1"/>
  <c r="T38" i="1"/>
  <c r="U38" i="1"/>
  <c r="T53" i="1"/>
  <c r="T14" i="1"/>
  <c r="Q35" i="1"/>
  <c r="U35" i="1" s="1"/>
  <c r="T46" i="1"/>
  <c r="T54" i="1"/>
  <c r="T14" i="2"/>
  <c r="U60" i="2"/>
  <c r="Q17" i="3"/>
  <c r="U17" i="3" s="1"/>
  <c r="E68" i="3"/>
  <c r="T13" i="4"/>
  <c r="Q74" i="4"/>
  <c r="T91" i="4"/>
  <c r="T39" i="5"/>
  <c r="Q73" i="5"/>
  <c r="U40" i="6"/>
  <c r="T63" i="6"/>
  <c r="U10" i="7"/>
  <c r="P17" i="7"/>
  <c r="T34" i="7"/>
  <c r="T90" i="8"/>
  <c r="Q17" i="9"/>
  <c r="P35" i="9"/>
  <c r="P42" i="9"/>
  <c r="T71" i="9"/>
  <c r="H114" i="9"/>
  <c r="C114" i="6"/>
  <c r="J114" i="4"/>
  <c r="Q35" i="3"/>
  <c r="U35" i="3" s="1"/>
  <c r="U38" i="4"/>
  <c r="E74" i="4"/>
  <c r="S17" i="1"/>
  <c r="U15" i="2"/>
  <c r="S17" i="2"/>
  <c r="U29" i="2"/>
  <c r="E61" i="2"/>
  <c r="U61" i="2" s="1"/>
  <c r="E74" i="2"/>
  <c r="S75" i="2"/>
  <c r="U90" i="2"/>
  <c r="T94" i="2"/>
  <c r="T28" i="3"/>
  <c r="T89" i="3"/>
  <c r="U23" i="4"/>
  <c r="T10" i="5"/>
  <c r="T21" i="5"/>
  <c r="S35" i="5"/>
  <c r="T51" i="5"/>
  <c r="T67" i="5"/>
  <c r="T13" i="6"/>
  <c r="P17" i="6"/>
  <c r="R35" i="6"/>
  <c r="T51" i="6"/>
  <c r="E68" i="6"/>
  <c r="Q17" i="7"/>
  <c r="U17" i="7" s="1"/>
  <c r="T20" i="7"/>
  <c r="T38" i="7"/>
  <c r="T53" i="7"/>
  <c r="E61" i="7"/>
  <c r="U61" i="7" s="1"/>
  <c r="T20" i="8"/>
  <c r="R68" i="8"/>
  <c r="E74" i="8"/>
  <c r="R75" i="8"/>
  <c r="Q35" i="9"/>
  <c r="T46" i="9"/>
  <c r="I114" i="9"/>
  <c r="Q17" i="6"/>
  <c r="E35" i="7"/>
  <c r="E69" i="9"/>
  <c r="E82" i="2"/>
  <c r="G114" i="6"/>
  <c r="T15" i="3"/>
  <c r="T10" i="4"/>
  <c r="Q35" i="4"/>
  <c r="U35" i="4" s="1"/>
  <c r="U67" i="4"/>
  <c r="E74" i="6"/>
  <c r="Q35" i="8"/>
  <c r="U35" i="8" s="1"/>
  <c r="E26" i="9"/>
  <c r="Q32" i="9"/>
  <c r="P74" i="9"/>
  <c r="U87" i="9"/>
  <c r="B114" i="8"/>
  <c r="H114" i="6"/>
  <c r="C114" i="3"/>
  <c r="T112" i="2"/>
  <c r="P74" i="2"/>
  <c r="R17" i="3"/>
  <c r="Q73" i="3"/>
  <c r="T39" i="9"/>
  <c r="Q74" i="9"/>
  <c r="P87" i="9"/>
  <c r="I114" i="6"/>
  <c r="U111" i="4"/>
  <c r="P68" i="9"/>
  <c r="T68" i="9" s="1"/>
  <c r="S68" i="9"/>
  <c r="U52" i="9"/>
  <c r="U44" i="9"/>
  <c r="R42" i="9"/>
  <c r="S32" i="9"/>
  <c r="P26" i="9"/>
  <c r="P69" i="9"/>
  <c r="T69" i="9" s="1"/>
  <c r="T24" i="9"/>
  <c r="Q69" i="9"/>
  <c r="U69" i="9" s="1"/>
  <c r="E75" i="9"/>
  <c r="P55" i="9"/>
  <c r="Q61" i="9"/>
  <c r="S75" i="9"/>
  <c r="T59" i="9"/>
  <c r="R69" i="9"/>
  <c r="P75" i="9"/>
  <c r="T75" i="9" s="1"/>
  <c r="Q75" i="9"/>
  <c r="U75" i="9" s="1"/>
  <c r="U103" i="9"/>
  <c r="U102" i="9"/>
  <c r="U112" i="9"/>
  <c r="E68" i="8"/>
  <c r="P68" i="8"/>
  <c r="T64" i="8"/>
  <c r="Q68" i="8"/>
  <c r="U68" i="8" s="1"/>
  <c r="E61" i="8"/>
  <c r="P55" i="8"/>
  <c r="Q75" i="8"/>
  <c r="U75" i="8" s="1"/>
  <c r="T52" i="8"/>
  <c r="E69" i="8"/>
  <c r="Q55" i="8"/>
  <c r="T44" i="8"/>
  <c r="Q42" i="8"/>
  <c r="U42" i="8" s="1"/>
  <c r="P32" i="8"/>
  <c r="E32" i="8"/>
  <c r="Q26" i="8"/>
  <c r="T24" i="8"/>
  <c r="Q69" i="8"/>
  <c r="R69" i="8"/>
  <c r="S69" i="8"/>
  <c r="P61" i="8"/>
  <c r="Q61" i="8"/>
  <c r="P69" i="8"/>
  <c r="T69" i="8" s="1"/>
  <c r="P75" i="8"/>
  <c r="T75" i="8" s="1"/>
  <c r="U101" i="8"/>
  <c r="T106" i="8"/>
  <c r="L114" i="8"/>
  <c r="R114" i="8" s="1"/>
  <c r="T102" i="8"/>
  <c r="U109" i="8"/>
  <c r="E82" i="8"/>
  <c r="P68" i="7"/>
  <c r="Q68" i="7"/>
  <c r="U68" i="7" s="1"/>
  <c r="P42" i="7"/>
  <c r="Q42" i="7"/>
  <c r="S75" i="7"/>
  <c r="E42" i="7"/>
  <c r="T29" i="7"/>
  <c r="Q32" i="7"/>
  <c r="E69" i="7"/>
  <c r="E32" i="7"/>
  <c r="T32" i="7" s="1"/>
  <c r="Q26" i="7"/>
  <c r="E55" i="7"/>
  <c r="E75" i="7"/>
  <c r="P55" i="7"/>
  <c r="Q55" i="7"/>
  <c r="Q61" i="7"/>
  <c r="Q69" i="7"/>
  <c r="P75" i="7"/>
  <c r="T75" i="7" s="1"/>
  <c r="Q75" i="7"/>
  <c r="U75" i="7" s="1"/>
  <c r="S97" i="7"/>
  <c r="U103" i="7"/>
  <c r="T105" i="7"/>
  <c r="T101" i="7"/>
  <c r="Q68" i="6"/>
  <c r="S75" i="6"/>
  <c r="E55" i="6"/>
  <c r="E42" i="6"/>
  <c r="P42" i="6"/>
  <c r="T42" i="6" s="1"/>
  <c r="Q42" i="6"/>
  <c r="P32" i="6"/>
  <c r="Q32" i="6"/>
  <c r="R32" i="6"/>
  <c r="S32" i="6"/>
  <c r="R75" i="6"/>
  <c r="P26" i="6"/>
  <c r="Q26" i="6"/>
  <c r="S69" i="6"/>
  <c r="P55" i="6"/>
  <c r="Q75" i="6"/>
  <c r="U75" i="6" s="1"/>
  <c r="Q55" i="6"/>
  <c r="E69" i="6"/>
  <c r="R69" i="6"/>
  <c r="E75" i="6"/>
  <c r="P61" i="6"/>
  <c r="P69" i="6"/>
  <c r="T69" i="6" s="1"/>
  <c r="Q61" i="6"/>
  <c r="Q69" i="6"/>
  <c r="U69" i="6" s="1"/>
  <c r="P75" i="6"/>
  <c r="T75" i="6" s="1"/>
  <c r="T60" i="6"/>
  <c r="T102" i="6"/>
  <c r="U100" i="6"/>
  <c r="T98" i="6"/>
  <c r="Q68" i="5"/>
  <c r="R68" i="5"/>
  <c r="T50" i="5"/>
  <c r="T48" i="5"/>
  <c r="Q55" i="5"/>
  <c r="R42" i="5"/>
  <c r="R75" i="5"/>
  <c r="U28" i="5"/>
  <c r="P32" i="5"/>
  <c r="Q32" i="5"/>
  <c r="U25" i="5"/>
  <c r="E69" i="5"/>
  <c r="P55" i="5"/>
  <c r="E75" i="5"/>
  <c r="T49" i="5"/>
  <c r="P69" i="5"/>
  <c r="T69" i="5" s="1"/>
  <c r="R69" i="5"/>
  <c r="S75" i="5"/>
  <c r="T59" i="5"/>
  <c r="P75" i="5"/>
  <c r="T75" i="5" s="1"/>
  <c r="P61" i="5"/>
  <c r="U98" i="5"/>
  <c r="T111" i="5"/>
  <c r="E82" i="5"/>
  <c r="S68" i="4"/>
  <c r="R68" i="4"/>
  <c r="U65" i="4"/>
  <c r="P68" i="4"/>
  <c r="T64" i="4"/>
  <c r="P61" i="4"/>
  <c r="U57" i="4"/>
  <c r="T51" i="4"/>
  <c r="T50" i="4"/>
  <c r="E55" i="4"/>
  <c r="Q42" i="4"/>
  <c r="T39" i="4"/>
  <c r="R69" i="4"/>
  <c r="E32" i="4"/>
  <c r="T32" i="4" s="1"/>
  <c r="S32" i="4"/>
  <c r="P32" i="4"/>
  <c r="E26" i="4"/>
  <c r="U26" i="4" s="1"/>
  <c r="P26" i="4"/>
  <c r="Q26" i="4"/>
  <c r="P55" i="4"/>
  <c r="Q55" i="4"/>
  <c r="S69" i="4"/>
  <c r="Q69" i="4"/>
  <c r="U69" i="4" s="1"/>
  <c r="Q75" i="4"/>
  <c r="U75" i="4" s="1"/>
  <c r="Q61" i="4"/>
  <c r="P69" i="4"/>
  <c r="T69" i="4" s="1"/>
  <c r="T60" i="4"/>
  <c r="S75" i="4"/>
  <c r="P75" i="4"/>
  <c r="T75" i="4" s="1"/>
  <c r="S97" i="4"/>
  <c r="U63" i="3"/>
  <c r="P68" i="3"/>
  <c r="Q61" i="3"/>
  <c r="T58" i="3"/>
  <c r="U57" i="3"/>
  <c r="P55" i="3"/>
  <c r="T47" i="3"/>
  <c r="Q55" i="3"/>
  <c r="E55" i="3"/>
  <c r="E42" i="3"/>
  <c r="P42" i="3"/>
  <c r="R32" i="3"/>
  <c r="U29" i="3"/>
  <c r="Q32" i="3"/>
  <c r="Q26" i="3"/>
  <c r="E75" i="3"/>
  <c r="R75" i="3"/>
  <c r="U24" i="3"/>
  <c r="R69" i="3"/>
  <c r="Q69" i="3"/>
  <c r="U69" i="3" s="1"/>
  <c r="T49" i="3"/>
  <c r="E69" i="3"/>
  <c r="P75" i="3"/>
  <c r="T75" i="3" s="1"/>
  <c r="P61" i="3"/>
  <c r="P69" i="3"/>
  <c r="T69" i="3" s="1"/>
  <c r="T102" i="3"/>
  <c r="U100" i="3"/>
  <c r="Q68" i="2"/>
  <c r="U68" i="2" s="1"/>
  <c r="E68" i="2"/>
  <c r="R68" i="2"/>
  <c r="P68" i="2"/>
  <c r="T68" i="2" s="1"/>
  <c r="T58" i="2"/>
  <c r="T52" i="2"/>
  <c r="E55" i="2"/>
  <c r="P42" i="2"/>
  <c r="Q42" i="2"/>
  <c r="P32" i="2"/>
  <c r="R75" i="2"/>
  <c r="Q32" i="2"/>
  <c r="E69" i="2"/>
  <c r="R69" i="2"/>
  <c r="P26" i="2"/>
  <c r="Q26" i="2"/>
  <c r="E75" i="2"/>
  <c r="P55" i="2"/>
  <c r="U59" i="2"/>
  <c r="P69" i="2"/>
  <c r="T69" i="2" s="1"/>
  <c r="P61" i="2"/>
  <c r="T110" i="2"/>
  <c r="U99" i="2"/>
  <c r="T104" i="2"/>
  <c r="T102" i="2"/>
  <c r="P68" i="1"/>
  <c r="T68" i="1" s="1"/>
  <c r="Q68" i="1"/>
  <c r="U68" i="1" s="1"/>
  <c r="U64" i="1"/>
  <c r="U51" i="1"/>
  <c r="T48" i="1"/>
  <c r="T47" i="1"/>
  <c r="P42" i="1"/>
  <c r="P69" i="1"/>
  <c r="T69" i="1" s="1"/>
  <c r="Q32" i="1"/>
  <c r="R32" i="1"/>
  <c r="S32" i="1"/>
  <c r="P26" i="1"/>
  <c r="Q26" i="1"/>
  <c r="E55" i="1"/>
  <c r="P55" i="1"/>
  <c r="T55" i="1" s="1"/>
  <c r="Q55" i="1"/>
  <c r="U55" i="1" s="1"/>
  <c r="P75" i="1"/>
  <c r="T75" i="1" s="1"/>
  <c r="E69" i="1"/>
  <c r="S69" i="1"/>
  <c r="R97" i="1"/>
  <c r="U99" i="1"/>
  <c r="U107" i="1"/>
  <c r="T112" i="1"/>
  <c r="U98" i="1"/>
  <c r="U61" i="1"/>
  <c r="U32" i="2"/>
  <c r="T32" i="2"/>
  <c r="Q42" i="1"/>
  <c r="U17" i="1"/>
  <c r="T17" i="1"/>
  <c r="U92" i="1"/>
  <c r="U11" i="2"/>
  <c r="U23" i="2"/>
  <c r="U53" i="2"/>
  <c r="T10" i="3"/>
  <c r="U48" i="3"/>
  <c r="T48" i="3"/>
  <c r="U61" i="3"/>
  <c r="T61" i="3"/>
  <c r="P115" i="1"/>
  <c r="P114" i="1"/>
  <c r="U35" i="2"/>
  <c r="T35" i="2"/>
  <c r="U73" i="2"/>
  <c r="T73" i="2"/>
  <c r="U74" i="2"/>
  <c r="T74" i="2"/>
  <c r="U71" i="2"/>
  <c r="T71" i="2"/>
  <c r="T17" i="3"/>
  <c r="Q87" i="1"/>
  <c r="U59" i="3"/>
  <c r="T59" i="3"/>
  <c r="P115" i="3"/>
  <c r="P114" i="3"/>
  <c r="T35" i="4"/>
  <c r="U73" i="1"/>
  <c r="T73" i="1"/>
  <c r="U74" i="1"/>
  <c r="T74" i="1"/>
  <c r="U71" i="1"/>
  <c r="T11" i="1"/>
  <c r="T24" i="1"/>
  <c r="T29" i="1"/>
  <c r="T37" i="1"/>
  <c r="U90" i="1"/>
  <c r="U17" i="2"/>
  <c r="T17" i="2"/>
  <c r="T12" i="2"/>
  <c r="U21" i="2"/>
  <c r="T28" i="2"/>
  <c r="T45" i="2"/>
  <c r="U51" i="2"/>
  <c r="U64" i="2"/>
  <c r="T64" i="2"/>
  <c r="U26" i="3"/>
  <c r="T26" i="3"/>
  <c r="U32" i="3"/>
  <c r="T10" i="1"/>
  <c r="T23" i="1"/>
  <c r="T28" i="1"/>
  <c r="U52" i="1"/>
  <c r="T60" i="1"/>
  <c r="T66" i="1"/>
  <c r="P73" i="1"/>
  <c r="Q75" i="1"/>
  <c r="U75" i="1" s="1"/>
  <c r="S87" i="1"/>
  <c r="T89" i="1"/>
  <c r="T94" i="1"/>
  <c r="T20" i="2"/>
  <c r="T25" i="2"/>
  <c r="T37" i="2"/>
  <c r="T50" i="2"/>
  <c r="Q61" i="2"/>
  <c r="U67" i="2"/>
  <c r="Q68" i="3"/>
  <c r="U68" i="3" s="1"/>
  <c r="T9" i="1"/>
  <c r="T11" i="2"/>
  <c r="T13" i="2"/>
  <c r="E26" i="2"/>
  <c r="T34" i="2"/>
  <c r="T44" i="2"/>
  <c r="Q55" i="2"/>
  <c r="T65" i="2"/>
  <c r="P75" i="2"/>
  <c r="T75" i="2" s="1"/>
  <c r="S87" i="2"/>
  <c r="T89" i="2"/>
  <c r="U91" i="2"/>
  <c r="T91" i="2"/>
  <c r="T20" i="3"/>
  <c r="U31" i="3"/>
  <c r="T31" i="3"/>
  <c r="U26" i="1"/>
  <c r="T26" i="1"/>
  <c r="U42" i="1"/>
  <c r="T42" i="1"/>
  <c r="U44" i="1"/>
  <c r="T50" i="1"/>
  <c r="T65" i="1"/>
  <c r="Q69" i="1"/>
  <c r="U69" i="1" s="1"/>
  <c r="T15" i="2"/>
  <c r="T31" i="2"/>
  <c r="U55" i="2"/>
  <c r="T55" i="2"/>
  <c r="T48" i="2"/>
  <c r="Q69" i="2"/>
  <c r="U69" i="2" s="1"/>
  <c r="Q75" i="2"/>
  <c r="U75" i="2" s="1"/>
  <c r="T9" i="3"/>
  <c r="U11" i="3"/>
  <c r="T11" i="3"/>
  <c r="T23" i="3"/>
  <c r="P32" i="3"/>
  <c r="T32" i="3" s="1"/>
  <c r="U34" i="3"/>
  <c r="T34" i="3"/>
  <c r="U45" i="1"/>
  <c r="T71" i="1"/>
  <c r="U10" i="2"/>
  <c r="U42" i="2"/>
  <c r="T42" i="2"/>
  <c r="T41" i="2"/>
  <c r="Q74" i="2"/>
  <c r="T92" i="2"/>
  <c r="U9" i="3"/>
  <c r="P35" i="3"/>
  <c r="T35" i="3" s="1"/>
  <c r="U42" i="3"/>
  <c r="T42" i="3"/>
  <c r="U37" i="3"/>
  <c r="T37" i="3"/>
  <c r="Q75" i="3"/>
  <c r="U75" i="3" s="1"/>
  <c r="U87" i="1"/>
  <c r="E87" i="1"/>
  <c r="E115" i="1" s="1"/>
  <c r="U115" i="1" s="1"/>
  <c r="T87" i="1"/>
  <c r="U87" i="2"/>
  <c r="E87" i="2"/>
  <c r="E115" i="2" s="1"/>
  <c r="T87" i="2"/>
  <c r="U87" i="3"/>
  <c r="E87" i="3"/>
  <c r="E115" i="3" s="1"/>
  <c r="T115" i="3" s="1"/>
  <c r="T87" i="3"/>
  <c r="U94" i="3"/>
  <c r="U14" i="4"/>
  <c r="U19" i="4"/>
  <c r="U30" i="4"/>
  <c r="U47" i="4"/>
  <c r="U58" i="4"/>
  <c r="E69" i="4"/>
  <c r="E75" i="4"/>
  <c r="R75" i="4"/>
  <c r="U11" i="5"/>
  <c r="T16" i="5"/>
  <c r="U22" i="5"/>
  <c r="U55" i="5"/>
  <c r="T55" i="5"/>
  <c r="T45" i="5"/>
  <c r="T47" i="5"/>
  <c r="U53" i="5"/>
  <c r="U64" i="5"/>
  <c r="U96" i="5"/>
  <c r="T96" i="5"/>
  <c r="U61" i="6"/>
  <c r="T61" i="6"/>
  <c r="U32" i="7"/>
  <c r="U42" i="4"/>
  <c r="T42" i="4"/>
  <c r="U61" i="4"/>
  <c r="T61" i="4"/>
  <c r="U74" i="4"/>
  <c r="T74" i="4"/>
  <c r="U73" i="4"/>
  <c r="T73" i="4"/>
  <c r="U87" i="4"/>
  <c r="E87" i="4"/>
  <c r="E115" i="4" s="1"/>
  <c r="U115" i="4" s="1"/>
  <c r="T87" i="4"/>
  <c r="U54" i="5"/>
  <c r="T54" i="5"/>
  <c r="U19" i="6"/>
  <c r="T19" i="6"/>
  <c r="Q87" i="2"/>
  <c r="T22" i="3"/>
  <c r="T41" i="3"/>
  <c r="T44" i="3"/>
  <c r="T52" i="3"/>
  <c r="T64" i="3"/>
  <c r="T71" i="3"/>
  <c r="Q87" i="3"/>
  <c r="T91" i="3"/>
  <c r="P87" i="4"/>
  <c r="R17" i="5"/>
  <c r="P26" i="5"/>
  <c r="U29" i="5"/>
  <c r="T29" i="5"/>
  <c r="U10" i="6"/>
  <c r="T15" i="6"/>
  <c r="U15" i="6"/>
  <c r="R87" i="1"/>
  <c r="R87" i="2"/>
  <c r="R87" i="3"/>
  <c r="Q87" i="4"/>
  <c r="Q26" i="5"/>
  <c r="T35" i="5"/>
  <c r="T39" i="3"/>
  <c r="U55" i="3"/>
  <c r="T55" i="3"/>
  <c r="T50" i="3"/>
  <c r="S87" i="3"/>
  <c r="U55" i="4"/>
  <c r="T55" i="4"/>
  <c r="Q68" i="4"/>
  <c r="R87" i="4"/>
  <c r="U89" i="5"/>
  <c r="T89" i="5"/>
  <c r="U26" i="8"/>
  <c r="T26" i="8"/>
  <c r="T32" i="8"/>
  <c r="U74" i="3"/>
  <c r="T74" i="3"/>
  <c r="U73" i="3"/>
  <c r="T73" i="3"/>
  <c r="U15" i="5"/>
  <c r="U45" i="5"/>
  <c r="U57" i="5"/>
  <c r="T57" i="5"/>
  <c r="U61" i="5"/>
  <c r="T61" i="5"/>
  <c r="Q75" i="5"/>
  <c r="U75" i="5" s="1"/>
  <c r="U35" i="7"/>
  <c r="T35" i="8"/>
  <c r="T68" i="3"/>
  <c r="T95" i="3"/>
  <c r="T15" i="4"/>
  <c r="T20" i="4"/>
  <c r="T31" i="4"/>
  <c r="T34" i="4"/>
  <c r="T37" i="4"/>
  <c r="T48" i="4"/>
  <c r="T59" i="4"/>
  <c r="U68" i="4"/>
  <c r="T68" i="4"/>
  <c r="T71" i="4"/>
  <c r="T88" i="4"/>
  <c r="P17" i="5"/>
  <c r="T17" i="5" s="1"/>
  <c r="U32" i="5"/>
  <c r="T32" i="5"/>
  <c r="S32" i="5"/>
  <c r="P42" i="5"/>
  <c r="T44" i="5"/>
  <c r="U46" i="5"/>
  <c r="T46" i="5"/>
  <c r="U65" i="5"/>
  <c r="Q69" i="5"/>
  <c r="U69" i="5" s="1"/>
  <c r="Q74" i="5"/>
  <c r="U87" i="5"/>
  <c r="E87" i="5"/>
  <c r="E115" i="5" s="1"/>
  <c r="U115" i="5" s="1"/>
  <c r="T87" i="5"/>
  <c r="T88" i="5"/>
  <c r="T90" i="5"/>
  <c r="S17" i="6"/>
  <c r="U17" i="4"/>
  <c r="T17" i="4"/>
  <c r="U37" i="4"/>
  <c r="T66" i="4"/>
  <c r="U71" i="4"/>
  <c r="U88" i="4"/>
  <c r="U94" i="4"/>
  <c r="U26" i="5"/>
  <c r="T26" i="5"/>
  <c r="U30" i="5"/>
  <c r="Q35" i="5"/>
  <c r="U35" i="5" s="1"/>
  <c r="U38" i="5"/>
  <c r="T58" i="5"/>
  <c r="U66" i="5"/>
  <c r="T66" i="5"/>
  <c r="P68" i="5"/>
  <c r="U74" i="5"/>
  <c r="T74" i="5"/>
  <c r="U73" i="5"/>
  <c r="T73" i="5"/>
  <c r="U71" i="5"/>
  <c r="T71" i="5"/>
  <c r="P73" i="5"/>
  <c r="P87" i="5"/>
  <c r="U95" i="5"/>
  <c r="U16" i="6"/>
  <c r="T16" i="6"/>
  <c r="U17" i="6"/>
  <c r="T17" i="6"/>
  <c r="U29" i="6"/>
  <c r="U42" i="6"/>
  <c r="U46" i="6"/>
  <c r="U54" i="6"/>
  <c r="U57" i="6"/>
  <c r="U66" i="6"/>
  <c r="U89" i="6"/>
  <c r="U21" i="7"/>
  <c r="U38" i="7"/>
  <c r="U49" i="7"/>
  <c r="U60" i="7"/>
  <c r="T68" i="7"/>
  <c r="U87" i="7"/>
  <c r="E87" i="7"/>
  <c r="E115" i="7" s="1"/>
  <c r="U115" i="7" s="1"/>
  <c r="T87" i="7"/>
  <c r="U94" i="7"/>
  <c r="U14" i="8"/>
  <c r="U25" i="8"/>
  <c r="U30" i="8"/>
  <c r="U47" i="8"/>
  <c r="U58" i="8"/>
  <c r="U67" i="8"/>
  <c r="S87" i="8"/>
  <c r="U16" i="9"/>
  <c r="T16" i="9"/>
  <c r="U21" i="9"/>
  <c r="T21" i="9"/>
  <c r="U68" i="9"/>
  <c r="U32" i="6"/>
  <c r="T32" i="6"/>
  <c r="U35" i="6"/>
  <c r="T41" i="6"/>
  <c r="T44" i="6"/>
  <c r="T52" i="6"/>
  <c r="P114" i="7"/>
  <c r="P115" i="7"/>
  <c r="T42" i="8"/>
  <c r="U61" i="8"/>
  <c r="T61" i="8"/>
  <c r="U19" i="9"/>
  <c r="U25" i="9"/>
  <c r="T25" i="9"/>
  <c r="P115" i="9"/>
  <c r="P114" i="9"/>
  <c r="U73" i="6"/>
  <c r="T73" i="6"/>
  <c r="U74" i="6"/>
  <c r="T74" i="6"/>
  <c r="T17" i="7"/>
  <c r="U69" i="7"/>
  <c r="T69" i="7"/>
  <c r="Q87" i="7"/>
  <c r="Q114" i="9"/>
  <c r="Q115" i="9"/>
  <c r="S87" i="4"/>
  <c r="U68" i="5"/>
  <c r="T68" i="5"/>
  <c r="Q87" i="5"/>
  <c r="U55" i="6"/>
  <c r="T55" i="6"/>
  <c r="U87" i="6"/>
  <c r="E87" i="6"/>
  <c r="E115" i="6" s="1"/>
  <c r="U115" i="6" s="1"/>
  <c r="T87" i="6"/>
  <c r="U42" i="7"/>
  <c r="T42" i="7"/>
  <c r="R87" i="7"/>
  <c r="U17" i="9"/>
  <c r="U9" i="9"/>
  <c r="U26" i="6"/>
  <c r="T26" i="6"/>
  <c r="P87" i="6"/>
  <c r="T92" i="6"/>
  <c r="T12" i="7"/>
  <c r="T24" i="7"/>
  <c r="T41" i="7"/>
  <c r="T44" i="7"/>
  <c r="T52" i="7"/>
  <c r="S87" i="7"/>
  <c r="U55" i="8"/>
  <c r="T55" i="8"/>
  <c r="U87" i="8"/>
  <c r="E87" i="8"/>
  <c r="E115" i="8" s="1"/>
  <c r="T87" i="8"/>
  <c r="U88" i="8"/>
  <c r="T88" i="8"/>
  <c r="U45" i="9"/>
  <c r="T45" i="9"/>
  <c r="U55" i="9"/>
  <c r="T55" i="9"/>
  <c r="U53" i="9"/>
  <c r="T53" i="9"/>
  <c r="U65" i="9"/>
  <c r="T65" i="9"/>
  <c r="S87" i="5"/>
  <c r="T9" i="6"/>
  <c r="T20" i="6"/>
  <c r="T31" i="6"/>
  <c r="T34" i="6"/>
  <c r="T37" i="6"/>
  <c r="T48" i="6"/>
  <c r="T59" i="6"/>
  <c r="U68" i="6"/>
  <c r="T68" i="6"/>
  <c r="Q87" i="6"/>
  <c r="T91" i="6"/>
  <c r="T11" i="7"/>
  <c r="T23" i="7"/>
  <c r="T40" i="7"/>
  <c r="T51" i="7"/>
  <c r="T63" i="7"/>
  <c r="T88" i="7"/>
  <c r="T96" i="7"/>
  <c r="T16" i="8"/>
  <c r="T19" i="8"/>
  <c r="T38" i="8"/>
  <c r="T49" i="8"/>
  <c r="T60" i="8"/>
  <c r="U74" i="8"/>
  <c r="T74" i="8"/>
  <c r="U73" i="8"/>
  <c r="T73" i="8"/>
  <c r="P87" i="8"/>
  <c r="U35" i="9"/>
  <c r="Q55" i="9"/>
  <c r="U17" i="5"/>
  <c r="U42" i="5"/>
  <c r="T42" i="5"/>
  <c r="U9" i="6"/>
  <c r="T30" i="6"/>
  <c r="U37" i="6"/>
  <c r="T47" i="6"/>
  <c r="T58" i="6"/>
  <c r="T67" i="6"/>
  <c r="T72" i="6"/>
  <c r="R87" i="6"/>
  <c r="T90" i="6"/>
  <c r="T10" i="7"/>
  <c r="T22" i="7"/>
  <c r="T39" i="7"/>
  <c r="U55" i="7"/>
  <c r="T55" i="7"/>
  <c r="T50" i="7"/>
  <c r="U63" i="7"/>
  <c r="U74" i="7"/>
  <c r="T74" i="7"/>
  <c r="U73" i="7"/>
  <c r="T73" i="7"/>
  <c r="U88" i="7"/>
  <c r="T95" i="7"/>
  <c r="T15" i="8"/>
  <c r="T31" i="8"/>
  <c r="T34" i="8"/>
  <c r="T37" i="8"/>
  <c r="T48" i="8"/>
  <c r="T59" i="8"/>
  <c r="T68" i="8"/>
  <c r="Q87" i="8"/>
  <c r="T89" i="8"/>
  <c r="T94" i="8"/>
  <c r="U96" i="8"/>
  <c r="T96" i="8"/>
  <c r="U26" i="9"/>
  <c r="T26" i="9"/>
  <c r="Q42" i="9"/>
  <c r="U42" i="9" s="1"/>
  <c r="T71" i="6"/>
  <c r="S87" i="6"/>
  <c r="T9" i="7"/>
  <c r="U26" i="7"/>
  <c r="T26" i="7"/>
  <c r="U69" i="8"/>
  <c r="T17" i="8"/>
  <c r="U37" i="8"/>
  <c r="P74" i="8"/>
  <c r="R87" i="8"/>
  <c r="P61" i="9"/>
  <c r="T30" i="9"/>
  <c r="T38" i="9"/>
  <c r="T49" i="9"/>
  <c r="T60" i="9"/>
  <c r="U71" i="9"/>
  <c r="T90" i="9"/>
  <c r="U105" i="1"/>
  <c r="U104" i="9"/>
  <c r="N114" i="8"/>
  <c r="T106" i="6"/>
  <c r="U106" i="5"/>
  <c r="U103" i="4"/>
  <c r="U105" i="4"/>
  <c r="E82" i="9"/>
  <c r="E82" i="7"/>
  <c r="E82" i="6"/>
  <c r="R97" i="4"/>
  <c r="T87" i="9"/>
  <c r="E82" i="4"/>
  <c r="E82" i="3"/>
  <c r="T101" i="9"/>
  <c r="T107" i="9"/>
  <c r="T111" i="9"/>
  <c r="T100" i="8"/>
  <c r="T104" i="8"/>
  <c r="T108" i="8"/>
  <c r="U112" i="7"/>
  <c r="U100" i="5"/>
  <c r="T108" i="4"/>
  <c r="T112" i="4"/>
  <c r="T98" i="2"/>
  <c r="T106" i="2"/>
  <c r="E87" i="9"/>
  <c r="E115" i="9" s="1"/>
  <c r="U115" i="9" s="1"/>
  <c r="B114" i="3"/>
  <c r="T35" i="9"/>
  <c r="T73" i="9"/>
  <c r="T94" i="9"/>
  <c r="T104" i="1"/>
  <c r="T106" i="1"/>
  <c r="T110" i="1"/>
  <c r="R97" i="9"/>
  <c r="U106" i="7"/>
  <c r="U109" i="6"/>
  <c r="T103" i="5"/>
  <c r="T107" i="5"/>
  <c r="T100" i="4"/>
  <c r="T104" i="4"/>
  <c r="T99" i="3"/>
  <c r="T105" i="3"/>
  <c r="T107" i="3"/>
  <c r="U73" i="9"/>
  <c r="T102" i="1"/>
  <c r="T108" i="1"/>
  <c r="S97" i="8"/>
  <c r="U98" i="7"/>
  <c r="T111" i="7"/>
  <c r="E97" i="6"/>
  <c r="U101" i="6"/>
  <c r="U111" i="6"/>
  <c r="N114" i="6"/>
  <c r="F115" i="6"/>
  <c r="R97" i="5"/>
  <c r="T99" i="5"/>
  <c r="T101" i="3"/>
  <c r="T109" i="3"/>
  <c r="T42" i="9"/>
  <c r="T74" i="9"/>
  <c r="T63" i="9"/>
  <c r="U110" i="9"/>
  <c r="U99" i="8"/>
  <c r="U107" i="8"/>
  <c r="T109" i="7"/>
  <c r="U103" i="6"/>
  <c r="M114" i="3"/>
  <c r="S114" i="3" s="1"/>
  <c r="U105" i="2"/>
  <c r="F114" i="4"/>
  <c r="N114" i="4"/>
  <c r="F114" i="8"/>
  <c r="J114" i="5"/>
  <c r="F114" i="2"/>
  <c r="J114" i="9"/>
  <c r="J114" i="7"/>
  <c r="B114" i="5"/>
  <c r="B114" i="9"/>
  <c r="B114" i="7"/>
  <c r="N114" i="2"/>
  <c r="F114" i="1"/>
  <c r="D114" i="5"/>
  <c r="T115" i="4"/>
  <c r="J114" i="3"/>
  <c r="E97" i="7"/>
  <c r="R97" i="6"/>
  <c r="S97" i="5"/>
  <c r="T115" i="5"/>
  <c r="M114" i="9"/>
  <c r="S114" i="9" s="1"/>
  <c r="E97" i="8"/>
  <c r="R97" i="7"/>
  <c r="S97" i="6"/>
  <c r="T115" i="6"/>
  <c r="L114" i="2"/>
  <c r="R114" i="2" s="1"/>
  <c r="T101" i="1"/>
  <c r="T109" i="1"/>
  <c r="M114" i="1"/>
  <c r="S114" i="1" s="1"/>
  <c r="E97" i="9"/>
  <c r="T98" i="9"/>
  <c r="T106" i="9"/>
  <c r="T103" i="8"/>
  <c r="T111" i="8"/>
  <c r="T100" i="7"/>
  <c r="T108" i="7"/>
  <c r="T115" i="7"/>
  <c r="T105" i="6"/>
  <c r="T102" i="5"/>
  <c r="T110" i="5"/>
  <c r="T99" i="4"/>
  <c r="T107" i="4"/>
  <c r="T104" i="3"/>
  <c r="T112" i="3"/>
  <c r="L114" i="3"/>
  <c r="R114" i="3" s="1"/>
  <c r="T101" i="2"/>
  <c r="T109" i="2"/>
  <c r="M114" i="2"/>
  <c r="S114" i="2" s="1"/>
  <c r="E97" i="1"/>
  <c r="E97" i="2"/>
  <c r="T103" i="1"/>
  <c r="T111" i="1"/>
  <c r="T100" i="9"/>
  <c r="T108" i="9"/>
  <c r="T115" i="9"/>
  <c r="T105" i="8"/>
  <c r="T102" i="7"/>
  <c r="T110" i="7"/>
  <c r="T99" i="6"/>
  <c r="T107" i="6"/>
  <c r="T104" i="5"/>
  <c r="T112" i="5"/>
  <c r="T101" i="4"/>
  <c r="T109" i="4"/>
  <c r="E97" i="3"/>
  <c r="T98" i="3"/>
  <c r="T106" i="3"/>
  <c r="T103" i="2"/>
  <c r="T111" i="2"/>
  <c r="T100" i="1"/>
  <c r="T115" i="1"/>
  <c r="T105" i="9"/>
  <c r="T110" i="8"/>
  <c r="T99" i="7"/>
  <c r="T107" i="7"/>
  <c r="T104" i="6"/>
  <c r="T112" i="6"/>
  <c r="T101" i="5"/>
  <c r="T109" i="5"/>
  <c r="E97" i="4"/>
  <c r="T98" i="4"/>
  <c r="T106" i="4"/>
  <c r="T103" i="3"/>
  <c r="T111" i="3"/>
  <c r="T100" i="2"/>
  <c r="T108" i="2"/>
  <c r="E97" i="5"/>
  <c r="T26" i="4" l="1"/>
  <c r="U32" i="4"/>
  <c r="T61" i="9"/>
  <c r="T61" i="7"/>
  <c r="P115" i="2"/>
  <c r="T61" i="2"/>
  <c r="U115" i="3"/>
  <c r="T32" i="9"/>
  <c r="T32" i="1"/>
  <c r="E114" i="6"/>
  <c r="U97" i="6"/>
  <c r="Q115" i="8"/>
  <c r="Q114" i="8"/>
  <c r="Q115" i="5"/>
  <c r="Q114" i="5"/>
  <c r="Q114" i="4"/>
  <c r="Q115" i="4"/>
  <c r="P115" i="8"/>
  <c r="P114" i="8"/>
  <c r="U115" i="8"/>
  <c r="T115" i="8"/>
  <c r="P115" i="5"/>
  <c r="P114" i="5"/>
  <c r="U115" i="2"/>
  <c r="T115" i="2"/>
  <c r="Q115" i="6"/>
  <c r="Q114" i="6"/>
  <c r="P114" i="4"/>
  <c r="P115" i="4"/>
  <c r="Q115" i="1"/>
  <c r="Q114" i="1"/>
  <c r="T97" i="6"/>
  <c r="P115" i="6"/>
  <c r="P114" i="6"/>
  <c r="Q114" i="2"/>
  <c r="Q115" i="2"/>
  <c r="U26" i="2"/>
  <c r="T26" i="2"/>
  <c r="Q114" i="7"/>
  <c r="Q115" i="7"/>
  <c r="Q115" i="3"/>
  <c r="Q114" i="3"/>
  <c r="T97" i="2"/>
  <c r="E114" i="2"/>
  <c r="U97" i="2"/>
  <c r="U97" i="7"/>
  <c r="T97" i="7"/>
  <c r="E114" i="7"/>
  <c r="E114" i="4"/>
  <c r="U97" i="4"/>
  <c r="T97" i="4"/>
  <c r="T97" i="1"/>
  <c r="U97" i="1"/>
  <c r="E114" i="1"/>
  <c r="E114" i="5"/>
  <c r="U97" i="5"/>
  <c r="T97" i="5"/>
  <c r="E114" i="3"/>
  <c r="U97" i="3"/>
  <c r="T97" i="3"/>
  <c r="U97" i="9"/>
  <c r="T97" i="9"/>
  <c r="E114" i="9"/>
  <c r="U97" i="8"/>
  <c r="T97" i="8"/>
  <c r="E114" i="8"/>
  <c r="U114" i="6" l="1"/>
  <c r="T114" i="6"/>
  <c r="U114" i="3"/>
  <c r="T114" i="3"/>
  <c r="T114" i="7"/>
  <c r="U114" i="7"/>
  <c r="U114" i="8"/>
  <c r="T114" i="8"/>
  <c r="U114" i="4"/>
  <c r="T114" i="4"/>
  <c r="U114" i="9"/>
  <c r="T114" i="9"/>
  <c r="U114" i="5"/>
  <c r="T114" i="5"/>
  <c r="U114" i="1"/>
  <c r="T114" i="1"/>
  <c r="U114" i="2"/>
  <c r="T114" i="2"/>
</calcChain>
</file>

<file path=xl/sharedStrings.xml><?xml version="1.0" encoding="utf-8"?>
<sst xmlns="http://schemas.openxmlformats.org/spreadsheetml/2006/main" count="3237" uniqueCount="136">
  <si>
    <t>Figures Finalised as at 2026/07/28</t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</si>
  <si>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</si>
  <si>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</si>
  <si>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</si>
  <si>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METROS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</si>
  <si>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</si>
  <si>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</si>
  <si>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</si>
  <si>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</si>
  <si>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</si>
  <si>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</si>
  <si>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</si>
  <si>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</si>
  <si>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</si>
  <si>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</si>
  <si>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</si>
  <si>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</si>
  <si>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</si>
  <si>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</si>
  <si>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</si>
  <si>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</si>
  <si>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</si>
  <si>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</si>
  <si>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</si>
  <si>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</si>
  <si>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</si>
  <si>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</si>
  <si>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</si>
  <si>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</si>
  <si>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</si>
  <si>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</si>
  <si>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</si>
  <si>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</si>
  <si>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</si>
  <si>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</si>
  <si>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</si>
  <si>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</si>
  <si>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</si>
  <si>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</si>
  <si>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</si>
  <si>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</si>
  <si>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</si>
  <si>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</si>
  <si>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</si>
  <si>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</si>
  <si>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</si>
  <si>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</si>
  <si>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</si>
  <si>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</si>
  <si>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</si>
  <si>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</si>
  <si>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</si>
  <si>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</si>
  <si>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</si>
  <si>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</si>
  <si>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</si>
  <si>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</si>
  <si>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</si>
  <si>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</si>
  <si>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</si>
  <si>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</si>
  <si>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</si>
  <si>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</si>
  <si>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</si>
  <si>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</si>
  <si>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</si>
  <si>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</si>
  <si>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</si>
  <si>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</si>
  <si>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</si>
  <si>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</si>
  <si>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</si>
  <si>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</si>
  <si>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</si>
  <si>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</si>
  <si>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</si>
  <si>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</si>
  <si>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</si>
  <si>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</si>
  <si>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</si>
  <si>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</si>
  <si>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</si>
  <si>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</si>
  <si>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</si>
  <si>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</si>
  <si>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</si>
  <si>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</si>
  <si>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</si>
  <si>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</si>
  <si>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</si>
  <si>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</si>
  <si>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</si>
  <si>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</si>
  <si>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</si>
  <si>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</si>
  <si>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</si>
  <si>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</si>
  <si>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</si>
  <si>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</si>
  <si>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</si>
  <si>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</si>
  <si>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</si>
  <si>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</si>
  <si>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</si>
  <si>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</si>
  <si>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</si>
  <si>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</si>
  <si>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</si>
  <si>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</si>
  <si>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</si>
  <si>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</si>
  <si>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</si>
  <si>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</si>
  <si>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</si>
  <si>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EASTERN CAPE: BUFFALO CITY (BUF)</t>
  </si>
  <si>
    <t>EASTERN CAPE: NELSON MANDELA BAY (NMA)</t>
  </si>
  <si>
    <t>FREE STATE: MANGAUNG (MAN)</t>
  </si>
  <si>
    <t>GAUTENG: CITY OF EKURHULENI (EKU)</t>
  </si>
  <si>
    <t>GAUTENG: CITY OF JOHANNESBURG (JHB)</t>
  </si>
  <si>
    <t>GAUTENG: CITY OF TSHWANE (TSH)</t>
  </si>
  <si>
    <t>KWAZULU-NATAL: ETHEKWINI (ETH)</t>
  </si>
  <si>
    <t>WESTERN CAPE: CAPE TOWN (CPT)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</si>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</sst>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 &quot;?_);_(@_)"/>
    <numFmt numFmtId="165" formatCode="#\ ###\ ###,"/>
    <numFmt numFmtId="166" formatCode="_(* #,##0_);_(* \(#,##0\);_(* &quot;-&quot;?_);_(@_)"/>
    <numFmt numFmtId="167" formatCode="_(* #,##0_);_(* \(#,##0\);_(* &quot;&quot;\-\ &quot;&quot;?_);_(@_)"/>
    <numFmt numFmtId="168" formatCode="0.0\%;\(0.0\%\);_(* &quot;-&quot;_)"/>
    <numFmt numFmtId="169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4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3" fillId="0" borderId="4" xfId="0" applyNumberFormat="1" applyFont="1" applyBorder="1"/>
    <xf numFmtId="165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5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5" fontId="3" fillId="0" borderId="3" xfId="0" applyNumberFormat="1" applyFont="1" applyBorder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5" fontId="2" fillId="0" borderId="3" xfId="0" applyNumberFormat="1" applyFont="1" applyBorder="1"/>
    <xf numFmtId="165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5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67" fontId="10" fillId="0" borderId="4" xfId="0" applyNumberFormat="1" applyFont="1" applyBorder="1" applyAlignment="1">
      <alignment wrapText="1"/>
    </xf>
    <xf numFmtId="167" fontId="10" fillId="0" borderId="18" xfId="0" applyNumberFormat="1" applyFont="1" applyBorder="1" applyAlignment="1">
      <alignment wrapText="1"/>
    </xf>
    <xf numFmtId="167" fontId="10" fillId="0" borderId="19" xfId="0" applyNumberFormat="1" applyFont="1" applyBorder="1" applyAlignment="1">
      <alignment wrapText="1"/>
    </xf>
    <xf numFmtId="168" fontId="10" fillId="0" borderId="18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68" fontId="11" fillId="0" borderId="18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68" fontId="10" fillId="0" borderId="20" xfId="0" applyNumberFormat="1" applyFont="1" applyBorder="1"/>
    <xf numFmtId="168" fontId="10" fillId="0" borderId="21" xfId="0" applyNumberFormat="1" applyFont="1" applyBorder="1"/>
    <xf numFmtId="168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68" fontId="10" fillId="0" borderId="16" xfId="0" applyNumberFormat="1" applyFont="1" applyBorder="1"/>
    <xf numFmtId="168" fontId="10" fillId="0" borderId="17" xfId="0" applyNumberFormat="1" applyFont="1" applyBorder="1"/>
    <xf numFmtId="168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68" fontId="10" fillId="0" borderId="24" xfId="0" applyNumberFormat="1" applyFont="1" applyBorder="1"/>
    <xf numFmtId="168" fontId="10" fillId="0" borderId="25" xfId="0" applyNumberFormat="1" applyFont="1" applyBorder="1"/>
    <xf numFmtId="167" fontId="0" fillId="0" borderId="3" xfId="0" applyNumberFormat="1" applyBorder="1"/>
    <xf numFmtId="167" fontId="0" fillId="0" borderId="0" xfId="0" applyNumberFormat="1"/>
    <xf numFmtId="168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5" fontId="2" fillId="3" borderId="27" xfId="0" applyNumberFormat="1" applyFont="1" applyFill="1" applyBorder="1" applyAlignment="1">
      <alignment horizontal="right"/>
    </xf>
    <xf numFmtId="165" fontId="2" fillId="3" borderId="28" xfId="0" applyNumberFormat="1" applyFont="1" applyFill="1" applyBorder="1" applyAlignment="1">
      <alignment horizontal="right"/>
    </xf>
    <xf numFmtId="165" fontId="2" fillId="3" borderId="29" xfId="0" applyNumberFormat="1" applyFont="1" applyFill="1" applyBorder="1" applyAlignment="1">
      <alignment horizontal="right"/>
    </xf>
    <xf numFmtId="165" fontId="2" fillId="3" borderId="30" xfId="0" applyNumberFormat="1" applyFont="1" applyFill="1" applyBorder="1" applyAlignment="1">
      <alignment horizontal="right"/>
    </xf>
    <xf numFmtId="165" fontId="2" fillId="3" borderId="31" xfId="0" applyNumberFormat="1" applyFont="1" applyFill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3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 vertical="center"/>
    </xf>
    <xf numFmtId="165" fontId="2" fillId="0" borderId="34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left" vertical="top" wrapText="1"/>
    </xf>
    <xf numFmtId="165" fontId="2" fillId="0" borderId="3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5" fontId="2" fillId="0" borderId="23" xfId="0" applyNumberFormat="1" applyFont="1" applyBorder="1" applyAlignment="1">
      <alignment horizontal="right"/>
    </xf>
    <xf numFmtId="168" fontId="2" fillId="0" borderId="22" xfId="1" applyNumberFormat="1" applyFont="1" applyFill="1" applyBorder="1" applyAlignment="1" applyProtection="1">
      <alignment horizontal="right"/>
    </xf>
    <xf numFmtId="168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68" fontId="11" fillId="0" borderId="4" xfId="0" applyNumberFormat="1" applyFont="1" applyBorder="1" applyAlignment="1">
      <alignment wrapText="1"/>
    </xf>
    <xf numFmtId="168" fontId="11" fillId="0" borderId="4" xfId="0" applyNumberFormat="1" applyFont="1" applyBorder="1" applyAlignment="1">
      <alignment shrinkToFit="1"/>
    </xf>
    <xf numFmtId="167" fontId="11" fillId="0" borderId="3" xfId="0" applyNumberFormat="1" applyFont="1" applyBorder="1" applyAlignment="1">
      <alignment wrapText="1"/>
    </xf>
    <xf numFmtId="167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68" fontId="11" fillId="0" borderId="1" xfId="0" applyNumberFormat="1" applyFont="1" applyBorder="1" applyAlignment="1">
      <alignment wrapText="1"/>
    </xf>
    <xf numFmtId="168" fontId="11" fillId="0" borderId="1" xfId="0" applyNumberFormat="1" applyFont="1" applyBorder="1" applyAlignment="1">
      <alignment shrinkToFit="1"/>
    </xf>
    <xf numFmtId="167" fontId="10" fillId="0" borderId="3" xfId="0" applyNumberFormat="1" applyFont="1" applyBorder="1" applyAlignment="1">
      <alignment wrapText="1"/>
    </xf>
    <xf numFmtId="167" fontId="10" fillId="0" borderId="0" xfId="0" applyNumberFormat="1" applyFont="1" applyAlignment="1">
      <alignment wrapText="1"/>
    </xf>
    <xf numFmtId="169" fontId="11" fillId="0" borderId="4" xfId="0" applyNumberFormat="1" applyFont="1" applyBorder="1" applyAlignment="1">
      <alignment wrapText="1"/>
    </xf>
    <xf numFmtId="169" fontId="11" fillId="0" borderId="18" xfId="0" applyNumberFormat="1" applyFont="1" applyBorder="1" applyAlignment="1">
      <alignment wrapText="1"/>
    </xf>
    <xf numFmtId="169" fontId="11" fillId="0" borderId="19" xfId="0" applyNumberFormat="1" applyFont="1" applyBorder="1" applyAlignment="1">
      <alignment wrapText="1"/>
    </xf>
    <xf numFmtId="169" fontId="10" fillId="0" borderId="7" xfId="0" applyNumberFormat="1" applyFont="1" applyBorder="1"/>
    <xf numFmtId="169" fontId="10" fillId="0" borderId="20" xfId="0" applyNumberFormat="1" applyFont="1" applyBorder="1"/>
    <xf numFmtId="169" fontId="10" fillId="0" borderId="21" xfId="0" applyNumberFormat="1" applyFont="1" applyBorder="1"/>
    <xf numFmtId="169" fontId="10" fillId="0" borderId="4" xfId="0" applyNumberFormat="1" applyFont="1" applyBorder="1" applyAlignment="1">
      <alignment wrapText="1"/>
    </xf>
    <xf numFmtId="169" fontId="10" fillId="0" borderId="18" xfId="0" applyNumberFormat="1" applyFont="1" applyBorder="1" applyAlignment="1">
      <alignment wrapText="1"/>
    </xf>
    <xf numFmtId="169" fontId="10" fillId="0" borderId="19" xfId="0" applyNumberFormat="1" applyFont="1" applyBorder="1" applyAlignment="1">
      <alignment wrapText="1"/>
    </xf>
    <xf numFmtId="169" fontId="10" fillId="0" borderId="23" xfId="0" applyNumberFormat="1" applyFont="1" applyBorder="1"/>
    <xf numFmtId="169" fontId="10" fillId="0" borderId="16" xfId="0" applyNumberFormat="1" applyFont="1" applyBorder="1"/>
    <xf numFmtId="169" fontId="10" fillId="0" borderId="17" xfId="0" applyNumberFormat="1" applyFont="1" applyBorder="1"/>
    <xf numFmtId="169" fontId="10" fillId="0" borderId="10" xfId="0" applyNumberFormat="1" applyFont="1" applyBorder="1"/>
    <xf numFmtId="169" fontId="10" fillId="0" borderId="24" xfId="0" applyNumberFormat="1" applyFont="1" applyBorder="1"/>
    <xf numFmtId="169" fontId="10" fillId="0" borderId="25" xfId="0" applyNumberFormat="1" applyFont="1" applyBorder="1"/>
    <xf numFmtId="169" fontId="2" fillId="0" borderId="7" xfId="0" applyNumberFormat="1" applyFont="1" applyBorder="1" applyAlignment="1">
      <alignment horizontal="right"/>
    </xf>
    <xf numFmtId="169" fontId="2" fillId="0" borderId="8" xfId="0" applyNumberFormat="1" applyFont="1" applyBorder="1" applyAlignment="1">
      <alignment horizontal="right"/>
    </xf>
    <xf numFmtId="169" fontId="2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 applyProtection="1">
      <alignment horizontal="right"/>
      <protection locked="0"/>
    </xf>
    <xf numFmtId="169" fontId="2" fillId="0" borderId="3" xfId="0" applyNumberFormat="1" applyFont="1" applyBorder="1" applyAlignment="1">
      <alignment horizontal="right"/>
    </xf>
    <xf numFmtId="169" fontId="2" fillId="0" borderId="37" xfId="0" applyNumberFormat="1" applyFont="1" applyBorder="1" applyAlignment="1">
      <alignment horizontal="right"/>
    </xf>
    <xf numFmtId="169" fontId="2" fillId="0" borderId="23" xfId="0" applyNumberFormat="1" applyFont="1" applyBorder="1" applyAlignment="1">
      <alignment horizontal="right"/>
    </xf>
    <xf numFmtId="169" fontId="11" fillId="0" borderId="35" xfId="0" applyNumberFormat="1" applyFont="1" applyBorder="1" applyAlignment="1">
      <alignment wrapText="1"/>
    </xf>
    <xf numFmtId="169" fontId="10" fillId="0" borderId="1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0" borderId="4" xfId="0" applyNumberFormat="1" applyFont="1" applyBorder="1" applyAlignment="1">
      <alignment horizontal="right"/>
    </xf>
    <xf numFmtId="169" fontId="3" fillId="2" borderId="3" xfId="0" applyNumberFormat="1" applyFont="1" applyFill="1" applyBorder="1" applyAlignment="1" applyProtection="1">
      <alignment horizontal="right"/>
      <protection locked="0"/>
    </xf>
    <xf numFmtId="169" fontId="2" fillId="0" borderId="2" xfId="0" applyNumberFormat="1" applyFont="1" applyBorder="1"/>
    <xf numFmtId="169" fontId="2" fillId="0" borderId="1" xfId="0" applyNumberFormat="1" applyFont="1" applyBorder="1"/>
    <xf numFmtId="169" fontId="2" fillId="0" borderId="9" xfId="0" applyNumberFormat="1" applyFont="1" applyBorder="1"/>
    <xf numFmtId="165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6"/>
  <sheetViews>
    <sheetView showGridLines="0" tabSelected="1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>
        <v>5673000</v>
      </c>
      <c r="W9" s="110">
        <v>0</v>
      </c>
    </row>
    <row r="10" spans="1:23" ht="13" customHeight="1" x14ac:dyDescent="0.3">
      <c r="A10" s="53" t="s">
        <v>37</v>
      </c>
      <c r="B10" s="108">
        <v>10000000</v>
      </c>
      <c r="C10" s="108"/>
      <c r="D10" s="108"/>
      <c r="E10" s="108">
        <f t="shared" ref="E10:E17" si="0">$B10      +$C10      +$D10</f>
        <v>10000000</v>
      </c>
      <c r="F10" s="109">
        <v>10000000</v>
      </c>
      <c r="G10" s="110">
        <v>10000000</v>
      </c>
      <c r="H10" s="109">
        <v>2106000</v>
      </c>
      <c r="I10" s="110">
        <v>1578279</v>
      </c>
      <c r="J10" s="109">
        <v>3767000</v>
      </c>
      <c r="K10" s="110">
        <v>3065545</v>
      </c>
      <c r="L10" s="109">
        <v>1444000</v>
      </c>
      <c r="M10" s="110">
        <v>1640251</v>
      </c>
      <c r="N10" s="109">
        <v>2080000</v>
      </c>
      <c r="O10" s="110">
        <v>1830383</v>
      </c>
      <c r="P10" s="109">
        <f t="shared" ref="P10:P17" si="1">$H10      +$J10      +$L10      +$N10</f>
        <v>9397000</v>
      </c>
      <c r="Q10" s="110">
        <f t="shared" ref="Q10:Q17" si="2">$I10      +$K10      +$M10      +$O10</f>
        <v>8114458</v>
      </c>
      <c r="R10" s="54">
        <f t="shared" ref="R10:R17" si="3">IF(($L10      =0),0,((($N10      -$L10      )/$L10      )*100))</f>
        <v>44.044321329639892</v>
      </c>
      <c r="S10" s="55">
        <f t="shared" ref="S10:S17" si="4">IF(($M10      =0),0,((($O10      -$M10      )/$M10      )*100))</f>
        <v>11.591640547696663</v>
      </c>
      <c r="T10" s="54">
        <f t="shared" ref="T10:T16" si="5">IF(($E10      =0),0,(($P10      /$E10      )*100))</f>
        <v>93.97</v>
      </c>
      <c r="U10" s="56">
        <f t="shared" ref="U10:U16" si="6">IF(($E10      =0),0,(($Q10      /$E10      )*100))</f>
        <v>81.144580000000005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81200000</v>
      </c>
      <c r="C11" s="108"/>
      <c r="D11" s="108"/>
      <c r="E11" s="108">
        <f t="shared" si="0"/>
        <v>81200000</v>
      </c>
      <c r="F11" s="109">
        <v>81200000</v>
      </c>
      <c r="G11" s="110">
        <v>78600000</v>
      </c>
      <c r="H11" s="109">
        <v>14740000</v>
      </c>
      <c r="I11" s="110">
        <v>20099836</v>
      </c>
      <c r="J11" s="109">
        <v>14842000</v>
      </c>
      <c r="K11" s="110">
        <v>11905275</v>
      </c>
      <c r="L11" s="109">
        <v>16627000</v>
      </c>
      <c r="M11" s="110">
        <v>16114138</v>
      </c>
      <c r="N11" s="109">
        <v>25864000</v>
      </c>
      <c r="O11" s="110">
        <v>13304624</v>
      </c>
      <c r="P11" s="109">
        <f t="shared" si="1"/>
        <v>72073000</v>
      </c>
      <c r="Q11" s="110">
        <f t="shared" si="2"/>
        <v>61423873</v>
      </c>
      <c r="R11" s="54">
        <f t="shared" si="3"/>
        <v>55.554219041318341</v>
      </c>
      <c r="S11" s="55">
        <f t="shared" si="4"/>
        <v>-17.435087126596532</v>
      </c>
      <c r="T11" s="54">
        <f t="shared" si="5"/>
        <v>88.759852216748769</v>
      </c>
      <c r="U11" s="56">
        <f t="shared" si="6"/>
        <v>75.64516379310345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1023636000</v>
      </c>
      <c r="C13" s="108"/>
      <c r="D13" s="108"/>
      <c r="E13" s="108">
        <f t="shared" si="0"/>
        <v>1023636000</v>
      </c>
      <c r="F13" s="109" t="s">
        <v>36</v>
      </c>
      <c r="G13" s="110" t="s">
        <v>36</v>
      </c>
      <c r="H13" s="109"/>
      <c r="I13" s="110">
        <v>21648938</v>
      </c>
      <c r="J13" s="109"/>
      <c r="K13" s="110">
        <v>54205255</v>
      </c>
      <c r="L13" s="109"/>
      <c r="M13" s="110">
        <v>228427375</v>
      </c>
      <c r="N13" s="109"/>
      <c r="O13" s="110">
        <v>739162548</v>
      </c>
      <c r="P13" s="109">
        <f t="shared" si="1"/>
        <v>0</v>
      </c>
      <c r="Q13" s="110">
        <f t="shared" si="2"/>
        <v>1043444116</v>
      </c>
      <c r="R13" s="54">
        <f t="shared" si="3"/>
        <v>0</v>
      </c>
      <c r="S13" s="55">
        <f t="shared" si="4"/>
        <v>223.58755074780333</v>
      </c>
      <c r="T13" s="54">
        <f t="shared" si="5"/>
        <v>0</v>
      </c>
      <c r="U13" s="56">
        <f t="shared" si="6"/>
        <v>101.93507418652726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>
        <v>10307000</v>
      </c>
      <c r="W14" s="110">
        <v>3218000</v>
      </c>
    </row>
    <row r="15" spans="1:23" ht="13" customHeight="1" x14ac:dyDescent="0.3">
      <c r="A15" s="53" t="s">
        <v>42</v>
      </c>
      <c r="B15" s="108">
        <v>29340000</v>
      </c>
      <c r="C15" s="108"/>
      <c r="D15" s="108"/>
      <c r="E15" s="108">
        <f t="shared" si="0"/>
        <v>29340000</v>
      </c>
      <c r="F15" s="109">
        <v>29340000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1144176000</v>
      </c>
      <c r="C17" s="111">
        <f>SUM(C9:C16)</f>
        <v>0</v>
      </c>
      <c r="D17" s="111"/>
      <c r="E17" s="111">
        <f t="shared" si="0"/>
        <v>1144176000</v>
      </c>
      <c r="F17" s="112">
        <f t="shared" ref="F17:O17" si="7">SUM(F9:F16)</f>
        <v>120540000</v>
      </c>
      <c r="G17" s="113">
        <f t="shared" si="7"/>
        <v>88600000</v>
      </c>
      <c r="H17" s="112">
        <f t="shared" si="7"/>
        <v>16846000</v>
      </c>
      <c r="I17" s="113">
        <f t="shared" si="7"/>
        <v>43327053</v>
      </c>
      <c r="J17" s="112">
        <f t="shared" si="7"/>
        <v>18609000</v>
      </c>
      <c r="K17" s="113">
        <f t="shared" si="7"/>
        <v>69176075</v>
      </c>
      <c r="L17" s="112">
        <f t="shared" si="7"/>
        <v>18071000</v>
      </c>
      <c r="M17" s="113">
        <f t="shared" si="7"/>
        <v>246181764</v>
      </c>
      <c r="N17" s="112">
        <f t="shared" si="7"/>
        <v>27944000</v>
      </c>
      <c r="O17" s="113">
        <f t="shared" si="7"/>
        <v>754297555</v>
      </c>
      <c r="P17" s="112">
        <f t="shared" si="1"/>
        <v>81470000</v>
      </c>
      <c r="Q17" s="113">
        <f t="shared" si="2"/>
        <v>1112982447</v>
      </c>
      <c r="R17" s="58">
        <f t="shared" si="3"/>
        <v>54.634497260804608</v>
      </c>
      <c r="S17" s="59">
        <f t="shared" si="4"/>
        <v>206.39863113500155</v>
      </c>
      <c r="T17" s="58">
        <f>IF((SUM($E9:$E14))=0,0,(P17/(SUM($E9:$E14))*100))</f>
        <v>7.3078013268319282</v>
      </c>
      <c r="U17" s="60">
        <f>IF((SUM($E9:$E14))=0,0,(Q17/(SUM($E9:$E14))*100))</f>
        <v>99.833737608042796</v>
      </c>
      <c r="V17" s="112">
        <f>SUM(V9:V16)</f>
        <v>15980000</v>
      </c>
      <c r="W17" s="113">
        <f>SUM(W9:W16)</f>
        <v>3218000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95277000</v>
      </c>
      <c r="W22" s="110">
        <v>50534000</v>
      </c>
    </row>
    <row r="23" spans="1:23" ht="13" customHeight="1" x14ac:dyDescent="0.3">
      <c r="A23" s="53" t="s">
        <v>50</v>
      </c>
      <c r="B23" s="108"/>
      <c r="C23" s="108">
        <v>47800000</v>
      </c>
      <c r="D23" s="108"/>
      <c r="E23" s="108">
        <f t="shared" si="8"/>
        <v>47800000</v>
      </c>
      <c r="F23" s="109">
        <v>47800000</v>
      </c>
      <c r="G23" s="110">
        <v>47800000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144050000</v>
      </c>
      <c r="W23" s="110">
        <v>105208000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47800000</v>
      </c>
      <c r="D26" s="111"/>
      <c r="E26" s="111">
        <f t="shared" si="8"/>
        <v>47800000</v>
      </c>
      <c r="F26" s="112">
        <f t="shared" ref="F26:O26" si="15">SUM(F19:F25)</f>
        <v>47800000</v>
      </c>
      <c r="G26" s="113">
        <f t="shared" si="15"/>
        <v>47800000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239327000</v>
      </c>
      <c r="W26" s="113">
        <f>SUM(W19:W25)</f>
        <v>155742000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6476232000</v>
      </c>
      <c r="C30" s="108">
        <v>303000000</v>
      </c>
      <c r="D30" s="108"/>
      <c r="E30" s="108">
        <f>$B30      +$C30      +$D30</f>
        <v>6779232000</v>
      </c>
      <c r="F30" s="109">
        <v>6779232000</v>
      </c>
      <c r="G30" s="110">
        <v>6225592000</v>
      </c>
      <c r="H30" s="109">
        <v>631977000</v>
      </c>
      <c r="I30" s="110">
        <v>569129065</v>
      </c>
      <c r="J30" s="109">
        <v>1375054000</v>
      </c>
      <c r="K30" s="110">
        <v>1088994893</v>
      </c>
      <c r="L30" s="109">
        <v>1045449000</v>
      </c>
      <c r="M30" s="110">
        <v>806776207</v>
      </c>
      <c r="N30" s="109">
        <v>1326675000</v>
      </c>
      <c r="O30" s="110">
        <v>959829034</v>
      </c>
      <c r="P30" s="109">
        <f>$H30      +$J30      +$L30      +$N30</f>
        <v>4379155000</v>
      </c>
      <c r="Q30" s="110">
        <f>$I30      +$K30      +$M30      +$O30</f>
        <v>3424729199</v>
      </c>
      <c r="R30" s="54">
        <f>IF(($L30      =0),0,((($N30      -$L30      )/$L30      )*100))</f>
        <v>26.900020947937204</v>
      </c>
      <c r="S30" s="55">
        <f>IF(($M30      =0),0,((($O30      -$M30      )/$M30      )*100))</f>
        <v>18.970914817769284</v>
      </c>
      <c r="T30" s="54">
        <f>IF(($E30      =0),0,(($P30      /$E30      )*100))</f>
        <v>64.596623924361936</v>
      </c>
      <c r="U30" s="56">
        <f>IF(($E30      =0),0,(($Q30      /$E30      )*100))</f>
        <v>50.517952461281745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6476232000</v>
      </c>
      <c r="C32" s="111">
        <f>SUM(C28:C31)</f>
        <v>303000000</v>
      </c>
      <c r="D32" s="111"/>
      <c r="E32" s="111">
        <f>$B32      +$C32      +$D32</f>
        <v>6779232000</v>
      </c>
      <c r="F32" s="112">
        <f t="shared" ref="F32:O32" si="16">SUM(F28:F31)</f>
        <v>6779232000</v>
      </c>
      <c r="G32" s="113">
        <f t="shared" si="16"/>
        <v>6225592000</v>
      </c>
      <c r="H32" s="112">
        <f t="shared" si="16"/>
        <v>631977000</v>
      </c>
      <c r="I32" s="113">
        <f t="shared" si="16"/>
        <v>569129065</v>
      </c>
      <c r="J32" s="112">
        <f t="shared" si="16"/>
        <v>1375054000</v>
      </c>
      <c r="K32" s="113">
        <f t="shared" si="16"/>
        <v>1088994893</v>
      </c>
      <c r="L32" s="112">
        <f t="shared" si="16"/>
        <v>1045449000</v>
      </c>
      <c r="M32" s="113">
        <f t="shared" si="16"/>
        <v>806776207</v>
      </c>
      <c r="N32" s="112">
        <f t="shared" si="16"/>
        <v>1326675000</v>
      </c>
      <c r="O32" s="113">
        <f t="shared" si="16"/>
        <v>959829034</v>
      </c>
      <c r="P32" s="112">
        <f>$H32      +$J32      +$L32      +$N32</f>
        <v>4379155000</v>
      </c>
      <c r="Q32" s="113">
        <f>$I32      +$K32      +$M32      +$O32</f>
        <v>3424729199</v>
      </c>
      <c r="R32" s="58">
        <f>IF(($L32      =0),0,((($N32      -$L32      )/$L32      )*100))</f>
        <v>26.900020947937204</v>
      </c>
      <c r="S32" s="59">
        <f>IF(($M32      =0),0,((($O32      -$M32      )/$M32      )*100))</f>
        <v>18.970914817769284</v>
      </c>
      <c r="T32" s="58">
        <f>IF($E32   =0,0,($P32   /$E32   )*100)</f>
        <v>64.596623924361936</v>
      </c>
      <c r="U32" s="60">
        <f>IF($E32   =0,0,($Q32   /$E32   )*100)</f>
        <v>50.517952461281745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52763000</v>
      </c>
      <c r="C34" s="108"/>
      <c r="D34" s="108"/>
      <c r="E34" s="108">
        <f>$B34      +$C34      +$D34</f>
        <v>52763000</v>
      </c>
      <c r="F34" s="109">
        <v>52763000</v>
      </c>
      <c r="G34" s="110">
        <v>52077000</v>
      </c>
      <c r="H34" s="109">
        <v>9098000</v>
      </c>
      <c r="I34" s="110">
        <v>17208172</v>
      </c>
      <c r="J34" s="109">
        <v>8670000</v>
      </c>
      <c r="K34" s="110">
        <v>7667828</v>
      </c>
      <c r="L34" s="109">
        <v>9429000</v>
      </c>
      <c r="M34" s="110">
        <v>11947609</v>
      </c>
      <c r="N34" s="109">
        <v>5910000</v>
      </c>
      <c r="O34" s="110">
        <v>3208203</v>
      </c>
      <c r="P34" s="109">
        <f>$H34      +$J34      +$L34      +$N34</f>
        <v>33107000</v>
      </c>
      <c r="Q34" s="110">
        <f>$I34      +$K34      +$M34      +$O34</f>
        <v>40031812</v>
      </c>
      <c r="R34" s="54">
        <f>IF(($L34      =0),0,((($N34      -$L34      )/$L34      )*100))</f>
        <v>-37.321030862233535</v>
      </c>
      <c r="S34" s="55">
        <f>IF(($M34      =0),0,((($O34      -$M34      )/$M34      )*100))</f>
        <v>-73.147740271714611</v>
      </c>
      <c r="T34" s="54">
        <f>IF(($E34      =0),0,(($P34      /$E34      )*100))</f>
        <v>62.746621685650929</v>
      </c>
      <c r="U34" s="56">
        <f>IF(($E34      =0),0,(($Q34      /$E34      )*100))</f>
        <v>75.870992930652164</v>
      </c>
      <c r="V34" s="109">
        <v>384000</v>
      </c>
      <c r="W34" s="110">
        <v>384000</v>
      </c>
    </row>
    <row r="35" spans="1:23" ht="13" customHeight="1" x14ac:dyDescent="0.3">
      <c r="A35" s="57" t="s">
        <v>44</v>
      </c>
      <c r="B35" s="111">
        <f>B34</f>
        <v>52763000</v>
      </c>
      <c r="C35" s="111">
        <f>C34</f>
        <v>0</v>
      </c>
      <c r="D35" s="111"/>
      <c r="E35" s="111">
        <f>$B35      +$C35      +$D35</f>
        <v>52763000</v>
      </c>
      <c r="F35" s="112">
        <f t="shared" ref="F35:O35" si="17">F34</f>
        <v>52763000</v>
      </c>
      <c r="G35" s="113">
        <f t="shared" si="17"/>
        <v>52077000</v>
      </c>
      <c r="H35" s="112">
        <f t="shared" si="17"/>
        <v>9098000</v>
      </c>
      <c r="I35" s="113">
        <f t="shared" si="17"/>
        <v>17208172</v>
      </c>
      <c r="J35" s="112">
        <f t="shared" si="17"/>
        <v>8670000</v>
      </c>
      <c r="K35" s="113">
        <f t="shared" si="17"/>
        <v>7667828</v>
      </c>
      <c r="L35" s="112">
        <f t="shared" si="17"/>
        <v>9429000</v>
      </c>
      <c r="M35" s="113">
        <f t="shared" si="17"/>
        <v>11947609</v>
      </c>
      <c r="N35" s="112">
        <f t="shared" si="17"/>
        <v>5910000</v>
      </c>
      <c r="O35" s="113">
        <f t="shared" si="17"/>
        <v>3208203</v>
      </c>
      <c r="P35" s="112">
        <f>$H35      +$J35      +$L35      +$N35</f>
        <v>33107000</v>
      </c>
      <c r="Q35" s="113">
        <f>$I35      +$K35      +$M35      +$O35</f>
        <v>40031812</v>
      </c>
      <c r="R35" s="58">
        <f>IF(($L35      =0),0,((($N35      -$L35      )/$L35      )*100))</f>
        <v>-37.321030862233535</v>
      </c>
      <c r="S35" s="59">
        <f>IF(($M35      =0),0,((($O35      -$M35      )/$M35      )*100))</f>
        <v>-73.147740271714611</v>
      </c>
      <c r="T35" s="58">
        <f>IF($E35   =0,0,($P35   /$E35   )*100)</f>
        <v>62.746621685650929</v>
      </c>
      <c r="U35" s="60">
        <f>IF($E35   =0,0,($Q35   /$E35   )*100)</f>
        <v>75.870992930652164</v>
      </c>
      <c r="V35" s="112">
        <f>V34</f>
        <v>384000</v>
      </c>
      <c r="W35" s="113">
        <f>W34</f>
        <v>384000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208843000</v>
      </c>
      <c r="C38" s="108">
        <v>-19574000</v>
      </c>
      <c r="D38" s="108"/>
      <c r="E38" s="108">
        <f t="shared" si="18"/>
        <v>189269000</v>
      </c>
      <c r="F38" s="109">
        <v>208843000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35000000</v>
      </c>
      <c r="C40" s="108"/>
      <c r="D40" s="108"/>
      <c r="E40" s="108">
        <f t="shared" si="18"/>
        <v>35000000</v>
      </c>
      <c r="F40" s="109">
        <v>35000000</v>
      </c>
      <c r="G40" s="110">
        <v>31000000</v>
      </c>
      <c r="H40" s="109"/>
      <c r="I40" s="110">
        <v>502667</v>
      </c>
      <c r="J40" s="109">
        <v>15280000</v>
      </c>
      <c r="K40" s="110">
        <v>8380766</v>
      </c>
      <c r="L40" s="109">
        <v>3010000</v>
      </c>
      <c r="M40" s="110">
        <v>4510441</v>
      </c>
      <c r="N40" s="109">
        <v>4705000</v>
      </c>
      <c r="O40" s="110">
        <v>5677319</v>
      </c>
      <c r="P40" s="109">
        <f t="shared" si="19"/>
        <v>22995000</v>
      </c>
      <c r="Q40" s="110">
        <f t="shared" si="20"/>
        <v>19071193</v>
      </c>
      <c r="R40" s="54">
        <f t="shared" si="21"/>
        <v>56.312292358803987</v>
      </c>
      <c r="S40" s="55">
        <f t="shared" si="22"/>
        <v>25.870596688882529</v>
      </c>
      <c r="T40" s="54">
        <f t="shared" si="23"/>
        <v>65.7</v>
      </c>
      <c r="U40" s="56">
        <f t="shared" si="24"/>
        <v>54.48912285714286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243843000</v>
      </c>
      <c r="C42" s="111">
        <f>SUM(C37:C41)</f>
        <v>-19574000</v>
      </c>
      <c r="D42" s="111"/>
      <c r="E42" s="111">
        <f t="shared" si="18"/>
        <v>224269000</v>
      </c>
      <c r="F42" s="112">
        <f t="shared" ref="F42:O42" si="25">SUM(F37:F41)</f>
        <v>243843000</v>
      </c>
      <c r="G42" s="113">
        <f t="shared" si="25"/>
        <v>31000000</v>
      </c>
      <c r="H42" s="112">
        <f t="shared" si="25"/>
        <v>0</v>
      </c>
      <c r="I42" s="113">
        <f t="shared" si="25"/>
        <v>502667</v>
      </c>
      <c r="J42" s="112">
        <f t="shared" si="25"/>
        <v>15280000</v>
      </c>
      <c r="K42" s="113">
        <f t="shared" si="25"/>
        <v>8380766</v>
      </c>
      <c r="L42" s="112">
        <f t="shared" si="25"/>
        <v>3010000</v>
      </c>
      <c r="M42" s="113">
        <f t="shared" si="25"/>
        <v>4510441</v>
      </c>
      <c r="N42" s="112">
        <f t="shared" si="25"/>
        <v>4705000</v>
      </c>
      <c r="O42" s="113">
        <f t="shared" si="25"/>
        <v>5677319</v>
      </c>
      <c r="P42" s="112">
        <f t="shared" si="19"/>
        <v>22995000</v>
      </c>
      <c r="Q42" s="113">
        <f t="shared" si="20"/>
        <v>19071193</v>
      </c>
      <c r="R42" s="58">
        <f t="shared" si="21"/>
        <v>56.312292358803987</v>
      </c>
      <c r="S42" s="59">
        <f t="shared" si="22"/>
        <v>25.870596688882529</v>
      </c>
      <c r="T42" s="58">
        <f>IF((+$E37+$E40) =0,0,(P42   /(+$E37+$E40) )*100)</f>
        <v>65.7</v>
      </c>
      <c r="U42" s="60">
        <f>IF((+$E37+$E40) =0,0,(Q42   /(+$E37+$E40) )*100)</f>
        <v>54.48912285714286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390000000</v>
      </c>
      <c r="C45" s="108"/>
      <c r="D45" s="108"/>
      <c r="E45" s="108">
        <f t="shared" si="26"/>
        <v>390000000</v>
      </c>
      <c r="F45" s="109">
        <v>390000000</v>
      </c>
      <c r="G45" s="110">
        <v>280000000</v>
      </c>
      <c r="H45" s="109">
        <v>19835000</v>
      </c>
      <c r="I45" s="110"/>
      <c r="J45" s="109">
        <v>19177000</v>
      </c>
      <c r="K45" s="110"/>
      <c r="L45" s="109">
        <v>1211000</v>
      </c>
      <c r="M45" s="110"/>
      <c r="N45" s="109">
        <v>31717000</v>
      </c>
      <c r="O45" s="110"/>
      <c r="P45" s="109">
        <f t="shared" si="27"/>
        <v>71940000</v>
      </c>
      <c r="Q45" s="110">
        <f t="shared" si="28"/>
        <v>0</v>
      </c>
      <c r="R45" s="54">
        <f t="shared" si="29"/>
        <v>2519.0751445086703</v>
      </c>
      <c r="S45" s="55">
        <f t="shared" si="30"/>
        <v>0</v>
      </c>
      <c r="T45" s="54">
        <f t="shared" si="31"/>
        <v>18.446153846153845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390000000</v>
      </c>
      <c r="C55" s="111">
        <f>SUM(C44:C54)</f>
        <v>0</v>
      </c>
      <c r="D55" s="111"/>
      <c r="E55" s="111">
        <f t="shared" si="26"/>
        <v>390000000</v>
      </c>
      <c r="F55" s="112">
        <f t="shared" ref="F55:O55" si="33">SUM(F44:F54)</f>
        <v>390000000</v>
      </c>
      <c r="G55" s="113">
        <f t="shared" si="33"/>
        <v>280000000</v>
      </c>
      <c r="H55" s="112">
        <f t="shared" si="33"/>
        <v>19835000</v>
      </c>
      <c r="I55" s="113">
        <f t="shared" si="33"/>
        <v>0</v>
      </c>
      <c r="J55" s="112">
        <f t="shared" si="33"/>
        <v>19177000</v>
      </c>
      <c r="K55" s="113">
        <f t="shared" si="33"/>
        <v>0</v>
      </c>
      <c r="L55" s="112">
        <f t="shared" si="33"/>
        <v>1211000</v>
      </c>
      <c r="M55" s="113">
        <f t="shared" si="33"/>
        <v>0</v>
      </c>
      <c r="N55" s="112">
        <f t="shared" si="33"/>
        <v>31717000</v>
      </c>
      <c r="O55" s="113">
        <f t="shared" si="33"/>
        <v>0</v>
      </c>
      <c r="P55" s="112">
        <f t="shared" si="27"/>
        <v>71940000</v>
      </c>
      <c r="Q55" s="113">
        <f t="shared" si="28"/>
        <v>0</v>
      </c>
      <c r="R55" s="58">
        <f t="shared" si="29"/>
        <v>2519.0751445086703</v>
      </c>
      <c r="S55" s="59">
        <f t="shared" si="30"/>
        <v>0</v>
      </c>
      <c r="T55" s="58">
        <f>IF((+$E45+$E47+$E49+$E50+$E53) =0,0,(P55   /(+$E45+$E47+$E49+$E50+$E53) )*100)</f>
        <v>18.446153846153845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4717475000</v>
      </c>
      <c r="C67" s="108"/>
      <c r="D67" s="108"/>
      <c r="E67" s="108">
        <f t="shared" si="35"/>
        <v>4717475000</v>
      </c>
      <c r="F67" s="109">
        <v>4717475000</v>
      </c>
      <c r="G67" s="110">
        <v>4613726000</v>
      </c>
      <c r="H67" s="109">
        <v>632860000</v>
      </c>
      <c r="I67" s="110">
        <v>549917544</v>
      </c>
      <c r="J67" s="109">
        <v>1463160000</v>
      </c>
      <c r="K67" s="110">
        <v>1968996548</v>
      </c>
      <c r="L67" s="109">
        <v>704974000</v>
      </c>
      <c r="M67" s="110">
        <v>134770103</v>
      </c>
      <c r="N67" s="109">
        <v>1217778000</v>
      </c>
      <c r="O67" s="110">
        <v>1079974956</v>
      </c>
      <c r="P67" s="109">
        <f t="shared" si="36"/>
        <v>4018772000</v>
      </c>
      <c r="Q67" s="110">
        <f t="shared" si="37"/>
        <v>3733659151</v>
      </c>
      <c r="R67" s="54">
        <f t="shared" si="38"/>
        <v>72.740838669227514</v>
      </c>
      <c r="S67" s="55">
        <f t="shared" si="39"/>
        <v>701.34609379945334</v>
      </c>
      <c r="T67" s="54">
        <f t="shared" si="40"/>
        <v>85.18904710676793</v>
      </c>
      <c r="U67" s="56">
        <f t="shared" si="41"/>
        <v>79.145287489599838</v>
      </c>
      <c r="V67" s="109">
        <v>45437000</v>
      </c>
      <c r="W67" s="110">
        <v>27779000</v>
      </c>
    </row>
    <row r="68" spans="1:23" ht="13" customHeight="1" x14ac:dyDescent="0.3">
      <c r="A68" s="57" t="s">
        <v>44</v>
      </c>
      <c r="B68" s="111">
        <f>SUM(B63:B67)</f>
        <v>4717475000</v>
      </c>
      <c r="C68" s="111">
        <f>SUM(C63:C67)</f>
        <v>0</v>
      </c>
      <c r="D68" s="111"/>
      <c r="E68" s="111">
        <f t="shared" si="35"/>
        <v>4717475000</v>
      </c>
      <c r="F68" s="112">
        <f t="shared" ref="F68:O68" si="42">SUM(F63:F67)</f>
        <v>4717475000</v>
      </c>
      <c r="G68" s="113">
        <f t="shared" si="42"/>
        <v>4613726000</v>
      </c>
      <c r="H68" s="112">
        <f t="shared" si="42"/>
        <v>632860000</v>
      </c>
      <c r="I68" s="113">
        <f t="shared" si="42"/>
        <v>549917544</v>
      </c>
      <c r="J68" s="112">
        <f t="shared" si="42"/>
        <v>1463160000</v>
      </c>
      <c r="K68" s="113">
        <f t="shared" si="42"/>
        <v>1968996548</v>
      </c>
      <c r="L68" s="112">
        <f t="shared" si="42"/>
        <v>704974000</v>
      </c>
      <c r="M68" s="113">
        <f t="shared" si="42"/>
        <v>134770103</v>
      </c>
      <c r="N68" s="112">
        <f t="shared" si="42"/>
        <v>1217778000</v>
      </c>
      <c r="O68" s="113">
        <f t="shared" si="42"/>
        <v>1079974956</v>
      </c>
      <c r="P68" s="112">
        <f t="shared" si="36"/>
        <v>4018772000</v>
      </c>
      <c r="Q68" s="113">
        <f t="shared" si="37"/>
        <v>3733659151</v>
      </c>
      <c r="R68" s="58">
        <f t="shared" si="38"/>
        <v>72.740838669227514</v>
      </c>
      <c r="S68" s="59">
        <f t="shared" si="39"/>
        <v>701.34609379945334</v>
      </c>
      <c r="T68" s="58">
        <f>IF((+$E63+$E65+$E66++$E67) =0,0,(P68   /(+$E63+$E65+$E66+$E67) )*100)</f>
        <v>85.18904710676793</v>
      </c>
      <c r="U68" s="60">
        <f>IF((+$E63+$E65+$E67) =0,0,(Q68  /(+$E63+$E65+$E67) )*100)</f>
        <v>79.145287489599838</v>
      </c>
      <c r="V68" s="112">
        <f>SUM(V63:V67)</f>
        <v>45437000</v>
      </c>
      <c r="W68" s="113">
        <f>SUM(W63:W67)</f>
        <v>27779000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13024489000</v>
      </c>
      <c r="C69" s="120">
        <f>SUM(C9:C16,C19:C25,C28:C31,C34,C37:C41,C44:C54,C57:C60,C63:C67)</f>
        <v>331226000</v>
      </c>
      <c r="D69" s="120"/>
      <c r="E69" s="120">
        <f t="shared" si="35"/>
        <v>13355715000</v>
      </c>
      <c r="F69" s="121">
        <f t="shared" ref="F69:O69" si="43">SUM(F9:F16,F19:F25,F28:F31,F34,F37:F41,F44:F54,F57:F60,F63:F67)</f>
        <v>12351653000</v>
      </c>
      <c r="G69" s="122">
        <f t="shared" si="43"/>
        <v>11338795000</v>
      </c>
      <c r="H69" s="121">
        <f t="shared" si="43"/>
        <v>1310616000</v>
      </c>
      <c r="I69" s="122">
        <f t="shared" si="43"/>
        <v>1180084501</v>
      </c>
      <c r="J69" s="121">
        <f t="shared" si="43"/>
        <v>2899950000</v>
      </c>
      <c r="K69" s="122">
        <f t="shared" si="43"/>
        <v>3143216110</v>
      </c>
      <c r="L69" s="121">
        <f t="shared" si="43"/>
        <v>1782144000</v>
      </c>
      <c r="M69" s="122">
        <f t="shared" si="43"/>
        <v>1204186124</v>
      </c>
      <c r="N69" s="121">
        <f t="shared" si="43"/>
        <v>2614729000</v>
      </c>
      <c r="O69" s="122">
        <f t="shared" si="43"/>
        <v>2802987067</v>
      </c>
      <c r="P69" s="121">
        <f t="shared" si="36"/>
        <v>8607439000</v>
      </c>
      <c r="Q69" s="122">
        <f t="shared" si="37"/>
        <v>8330473802</v>
      </c>
      <c r="R69" s="67">
        <f t="shared" si="38"/>
        <v>46.718166433239958</v>
      </c>
      <c r="S69" s="68">
        <f t="shared" si="39"/>
        <v>132.77025130377604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65.520054416855587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63.411787969131105</v>
      </c>
      <c r="V69" s="121">
        <f>SUM(V9:V16,V19:V25,V28:V31,V34,V37:V41,V44:V54,V57:V60,V63:V67)</f>
        <v>301128000</v>
      </c>
      <c r="W69" s="122">
        <f>SUM(W9:W16,W19:W25,W28:W31,W34,W37:W41,W44:W54,W57:W60,W63:W67)</f>
        <v>187123000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13024489000</v>
      </c>
      <c r="C75" s="120">
        <f>SUM(C9:C16,C19:C25,C28:C31,C34,C37:C41,C44:C54,C57:C60,C63:C67,C71:C72)</f>
        <v>331226000</v>
      </c>
      <c r="D75" s="120"/>
      <c r="E75" s="120">
        <f>$B75      +$C75      +$D75</f>
        <v>13355715000</v>
      </c>
      <c r="F75" s="121">
        <f t="shared" ref="F75:O75" si="46">SUM(F9:F16,F19:F25,F28:F31,F34,F37:F41,F44:F54,F57:F60,F63:F67,F71:F72)</f>
        <v>12351653000</v>
      </c>
      <c r="G75" s="122">
        <f t="shared" si="46"/>
        <v>11338795000</v>
      </c>
      <c r="H75" s="121">
        <f t="shared" si="46"/>
        <v>1310616000</v>
      </c>
      <c r="I75" s="122">
        <f t="shared" si="46"/>
        <v>1180084501</v>
      </c>
      <c r="J75" s="121">
        <f t="shared" si="46"/>
        <v>2899950000</v>
      </c>
      <c r="K75" s="122">
        <f t="shared" si="46"/>
        <v>3143216110</v>
      </c>
      <c r="L75" s="121">
        <f t="shared" si="46"/>
        <v>1782144000</v>
      </c>
      <c r="M75" s="122">
        <f t="shared" si="46"/>
        <v>1204186124</v>
      </c>
      <c r="N75" s="121">
        <f t="shared" si="46"/>
        <v>2614729000</v>
      </c>
      <c r="O75" s="122">
        <f t="shared" si="46"/>
        <v>2802987067</v>
      </c>
      <c r="P75" s="121">
        <f>$H75      +$J75      +$L75      +$N75</f>
        <v>8607439000</v>
      </c>
      <c r="Q75" s="122">
        <f>$I75      +$K75      +$M75      +$O75</f>
        <v>8330473802</v>
      </c>
      <c r="R75" s="67">
        <f>IF(($L75      =0),0,((($N75      -$L75      )/$L75      )*100))</f>
        <v>46.718166433239958</v>
      </c>
      <c r="S75" s="68">
        <f>IF(($M75      =0),0,((($O75      -$M75      )/$M75      )*100))</f>
        <v>132.77025130377604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65.520054416855587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63.411787969131105</v>
      </c>
      <c r="V75" s="121">
        <f>SUM(V9:V16,V19:V25,V28:V31,V34,V37:V41,V44:V54,V57:V60,V63:V67,V71:V72)</f>
        <v>301128000</v>
      </c>
      <c r="W75" s="122">
        <f>SUM(W9:W16,W19:W25,W28:W31,W34,W37:W41,W44:W54,W57:W60,W63:W67,W71:W72)</f>
        <v>187123000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Yv8Tt81sUdzVxEspVRbnwWrT7YvRkRR12NSbAXadGtDHfVSwmxLBiYqDjpDQUEogOAGl/f5XMrqIrOLCE3kSsg==" saltValue="Itiw77BRHi6JxalhCc9w4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185000</v>
      </c>
      <c r="I10" s="110">
        <v>118999</v>
      </c>
      <c r="J10" s="109">
        <v>186000</v>
      </c>
      <c r="K10" s="110">
        <v>253015</v>
      </c>
      <c r="L10" s="109">
        <v>363000</v>
      </c>
      <c r="M10" s="110">
        <v>364500</v>
      </c>
      <c r="N10" s="109">
        <v>214000</v>
      </c>
      <c r="O10" s="110">
        <v>213930</v>
      </c>
      <c r="P10" s="109">
        <f t="shared" ref="P10:P17" si="1">$H10      +$J10      +$L10      +$N10</f>
        <v>948000</v>
      </c>
      <c r="Q10" s="110">
        <f t="shared" ref="Q10:Q17" si="2">$I10      +$K10      +$M10      +$O10</f>
        <v>950444</v>
      </c>
      <c r="R10" s="54">
        <f t="shared" ref="R10:R17" si="3">IF(($L10      =0),0,((($N10      -$L10      )/$L10      )*100))</f>
        <v>-41.046831955922862</v>
      </c>
      <c r="S10" s="55">
        <f t="shared" ref="S10:S17" si="4">IF(($M10      =0),0,((($O10      -$M10      )/$M10      )*100))</f>
        <v>-41.308641975308639</v>
      </c>
      <c r="T10" s="54">
        <f t="shared" ref="T10:T16" si="5">IF(($E10      =0),0,(($P10      /$E10      )*100))</f>
        <v>94.8</v>
      </c>
      <c r="U10" s="56">
        <f t="shared" ref="U10:U16" si="6">IF(($E10      =0),0,(($Q10      /$E10      )*100))</f>
        <v>95.044399999999996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9000000</v>
      </c>
      <c r="C11" s="108"/>
      <c r="D11" s="108"/>
      <c r="E11" s="108">
        <f t="shared" si="0"/>
        <v>9000000</v>
      </c>
      <c r="F11" s="109">
        <v>9000000</v>
      </c>
      <c r="G11" s="110">
        <v>9000000</v>
      </c>
      <c r="H11" s="109">
        <v>1916000</v>
      </c>
      <c r="I11" s="110">
        <v>1035143</v>
      </c>
      <c r="J11" s="109">
        <v>2205000</v>
      </c>
      <c r="K11" s="110">
        <v>2911158</v>
      </c>
      <c r="L11" s="109">
        <v>1371000</v>
      </c>
      <c r="M11" s="110">
        <v>1593944</v>
      </c>
      <c r="N11" s="109">
        <v>1587000</v>
      </c>
      <c r="O11" s="110">
        <v>1677951</v>
      </c>
      <c r="P11" s="109">
        <f t="shared" si="1"/>
        <v>7079000</v>
      </c>
      <c r="Q11" s="110">
        <f t="shared" si="2"/>
        <v>7218196</v>
      </c>
      <c r="R11" s="54">
        <f t="shared" si="3"/>
        <v>15.75492341356674</v>
      </c>
      <c r="S11" s="55">
        <f t="shared" si="4"/>
        <v>5.2703859106718927</v>
      </c>
      <c r="T11" s="54">
        <f t="shared" si="5"/>
        <v>78.655555555555551</v>
      </c>
      <c r="U11" s="56">
        <f t="shared" si="6"/>
        <v>80.202177777777777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48500000</v>
      </c>
      <c r="C13" s="108"/>
      <c r="D13" s="108"/>
      <c r="E13" s="108">
        <f t="shared" si="0"/>
        <v>48500000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>
        <v>34620832</v>
      </c>
      <c r="N13" s="109"/>
      <c r="O13" s="110">
        <v>81187563</v>
      </c>
      <c r="P13" s="109">
        <f t="shared" si="1"/>
        <v>0</v>
      </c>
      <c r="Q13" s="110">
        <f t="shared" si="2"/>
        <v>115808395</v>
      </c>
      <c r="R13" s="54">
        <f t="shared" si="3"/>
        <v>0</v>
      </c>
      <c r="S13" s="55">
        <f t="shared" si="4"/>
        <v>134.50494488405133</v>
      </c>
      <c r="T13" s="54">
        <f t="shared" si="5"/>
        <v>0</v>
      </c>
      <c r="U13" s="56">
        <f t="shared" si="6"/>
        <v>238.78019587628864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3000000</v>
      </c>
      <c r="C15" s="108"/>
      <c r="D15" s="108"/>
      <c r="E15" s="108">
        <f t="shared" si="0"/>
        <v>3000000</v>
      </c>
      <c r="F15" s="109">
        <v>3000000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61500000</v>
      </c>
      <c r="C17" s="111">
        <f>SUM(C9:C16)</f>
        <v>0</v>
      </c>
      <c r="D17" s="111"/>
      <c r="E17" s="111">
        <f t="shared" si="0"/>
        <v>61500000</v>
      </c>
      <c r="F17" s="112">
        <f t="shared" ref="F17:O17" si="7">SUM(F9:F16)</f>
        <v>13000000</v>
      </c>
      <c r="G17" s="113">
        <f t="shared" si="7"/>
        <v>10000000</v>
      </c>
      <c r="H17" s="112">
        <f t="shared" si="7"/>
        <v>2101000</v>
      </c>
      <c r="I17" s="113">
        <f t="shared" si="7"/>
        <v>1154142</v>
      </c>
      <c r="J17" s="112">
        <f t="shared" si="7"/>
        <v>2391000</v>
      </c>
      <c r="K17" s="113">
        <f t="shared" si="7"/>
        <v>3164173</v>
      </c>
      <c r="L17" s="112">
        <f t="shared" si="7"/>
        <v>1734000</v>
      </c>
      <c r="M17" s="113">
        <f t="shared" si="7"/>
        <v>36579276</v>
      </c>
      <c r="N17" s="112">
        <f t="shared" si="7"/>
        <v>1801000</v>
      </c>
      <c r="O17" s="113">
        <f t="shared" si="7"/>
        <v>83079444</v>
      </c>
      <c r="P17" s="112">
        <f t="shared" si="1"/>
        <v>8027000</v>
      </c>
      <c r="Q17" s="113">
        <f t="shared" si="2"/>
        <v>123977035</v>
      </c>
      <c r="R17" s="58">
        <f t="shared" si="3"/>
        <v>3.8638985005767013</v>
      </c>
      <c r="S17" s="59">
        <f t="shared" si="4"/>
        <v>127.12161935627158</v>
      </c>
      <c r="T17" s="58">
        <f>IF((SUM($E9:$E14))=0,0,(P17/(SUM($E9:$E14))*100))</f>
        <v>13.721367521367522</v>
      </c>
      <c r="U17" s="60">
        <f>IF((SUM($E9:$E14))=0,0,(Q17/(SUM($E9:$E14))*100))</f>
        <v>211.92655555555558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27996000</v>
      </c>
      <c r="W22" s="110">
        <v>15517000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71344000</v>
      </c>
      <c r="W23" s="110">
        <v>41159000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99340000</v>
      </c>
      <c r="W26" s="113">
        <f>SUM(W19:W25)</f>
        <v>56676000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2434000</v>
      </c>
      <c r="C34" s="108"/>
      <c r="D34" s="108"/>
      <c r="E34" s="108">
        <f>$B34      +$C34      +$D34</f>
        <v>2434000</v>
      </c>
      <c r="F34" s="109">
        <v>2434000</v>
      </c>
      <c r="G34" s="110">
        <v>2434000</v>
      </c>
      <c r="H34" s="109">
        <v>609000</v>
      </c>
      <c r="I34" s="110">
        <v>848754</v>
      </c>
      <c r="J34" s="109">
        <v>115000</v>
      </c>
      <c r="K34" s="110">
        <v>1277145</v>
      </c>
      <c r="L34" s="109">
        <v>308000</v>
      </c>
      <c r="M34" s="110">
        <v>1694659</v>
      </c>
      <c r="N34" s="109">
        <v>1388000</v>
      </c>
      <c r="O34" s="110">
        <v>-1387235</v>
      </c>
      <c r="P34" s="109">
        <f>$H34      +$J34      +$L34      +$N34</f>
        <v>2420000</v>
      </c>
      <c r="Q34" s="110">
        <f>$I34      +$K34      +$M34      +$O34</f>
        <v>2433323</v>
      </c>
      <c r="R34" s="54">
        <f>IF(($L34      =0),0,((($N34      -$L34      )/$L34      )*100))</f>
        <v>350.64935064935065</v>
      </c>
      <c r="S34" s="55">
        <f>IF(($M34      =0),0,((($O34      -$M34      )/$M34      )*100))</f>
        <v>-181.85924129869196</v>
      </c>
      <c r="T34" s="54">
        <f>IF(($E34      =0),0,(($P34      /$E34      )*100))</f>
        <v>99.424815119145435</v>
      </c>
      <c r="U34" s="56">
        <f>IF(($E34      =0),0,(($Q34      /$E34      )*100))</f>
        <v>99.97218570254725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2434000</v>
      </c>
      <c r="C35" s="111">
        <f>C34</f>
        <v>0</v>
      </c>
      <c r="D35" s="111"/>
      <c r="E35" s="111">
        <f>$B35      +$C35      +$D35</f>
        <v>2434000</v>
      </c>
      <c r="F35" s="112">
        <f t="shared" ref="F35:O35" si="17">F34</f>
        <v>2434000</v>
      </c>
      <c r="G35" s="113">
        <f t="shared" si="17"/>
        <v>2434000</v>
      </c>
      <c r="H35" s="112">
        <f t="shared" si="17"/>
        <v>609000</v>
      </c>
      <c r="I35" s="113">
        <f t="shared" si="17"/>
        <v>848754</v>
      </c>
      <c r="J35" s="112">
        <f t="shared" si="17"/>
        <v>115000</v>
      </c>
      <c r="K35" s="113">
        <f t="shared" si="17"/>
        <v>1277145</v>
      </c>
      <c r="L35" s="112">
        <f t="shared" si="17"/>
        <v>308000</v>
      </c>
      <c r="M35" s="113">
        <f t="shared" si="17"/>
        <v>1694659</v>
      </c>
      <c r="N35" s="112">
        <f t="shared" si="17"/>
        <v>1388000</v>
      </c>
      <c r="O35" s="113">
        <f t="shared" si="17"/>
        <v>-1387235</v>
      </c>
      <c r="P35" s="112">
        <f>$H35      +$J35      +$L35      +$N35</f>
        <v>2420000</v>
      </c>
      <c r="Q35" s="113">
        <f>$I35      +$K35      +$M35      +$O35</f>
        <v>2433323</v>
      </c>
      <c r="R35" s="58">
        <f>IF(($L35      =0),0,((($N35      -$L35      )/$L35      )*100))</f>
        <v>350.64935064935065</v>
      </c>
      <c r="S35" s="59">
        <f>IF(($M35      =0),0,((($O35      -$M35      )/$M35      )*100))</f>
        <v>-181.85924129869196</v>
      </c>
      <c r="T35" s="58">
        <f>IF($E35   =0,0,($P35   /$E35   )*100)</f>
        <v>99.424815119145435</v>
      </c>
      <c r="U35" s="60">
        <f>IF($E35   =0,0,($Q35   /$E35   )*100)</f>
        <v>99.97218570254725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34240000</v>
      </c>
      <c r="C38" s="108">
        <v>305000</v>
      </c>
      <c r="D38" s="108"/>
      <c r="E38" s="108">
        <f t="shared" si="18"/>
        <v>34545000</v>
      </c>
      <c r="F38" s="109">
        <v>34240000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34240000</v>
      </c>
      <c r="C42" s="111">
        <f>SUM(C37:C41)</f>
        <v>305000</v>
      </c>
      <c r="D42" s="111"/>
      <c r="E42" s="111">
        <f t="shared" si="18"/>
        <v>34545000</v>
      </c>
      <c r="F42" s="112">
        <f t="shared" ref="F42:O42" si="25">SUM(F37:F41)</f>
        <v>34240000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318358000</v>
      </c>
      <c r="C67" s="108"/>
      <c r="D67" s="108"/>
      <c r="E67" s="108">
        <f t="shared" si="35"/>
        <v>318358000</v>
      </c>
      <c r="F67" s="109">
        <v>318358000</v>
      </c>
      <c r="G67" s="110">
        <v>299863000</v>
      </c>
      <c r="H67" s="109">
        <v>35542000</v>
      </c>
      <c r="I67" s="110">
        <v>13804605</v>
      </c>
      <c r="J67" s="109">
        <v>85224000</v>
      </c>
      <c r="K67" s="110">
        <v>107743480</v>
      </c>
      <c r="L67" s="109">
        <v>42054000</v>
      </c>
      <c r="M67" s="110">
        <v>43621213</v>
      </c>
      <c r="N67" s="109">
        <v>75300000</v>
      </c>
      <c r="O67" s="110">
        <v>72414967</v>
      </c>
      <c r="P67" s="109">
        <f t="shared" si="36"/>
        <v>238120000</v>
      </c>
      <c r="Q67" s="110">
        <f t="shared" si="37"/>
        <v>237584265</v>
      </c>
      <c r="R67" s="54">
        <f t="shared" si="38"/>
        <v>79.055500071336851</v>
      </c>
      <c r="S67" s="55">
        <f t="shared" si="39"/>
        <v>66.008604575026368</v>
      </c>
      <c r="T67" s="54">
        <f t="shared" si="40"/>
        <v>74.79629850671256</v>
      </c>
      <c r="U67" s="56">
        <f t="shared" si="41"/>
        <v>74.62801782898498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318358000</v>
      </c>
      <c r="C68" s="111">
        <f>SUM(C63:C67)</f>
        <v>0</v>
      </c>
      <c r="D68" s="111"/>
      <c r="E68" s="111">
        <f t="shared" si="35"/>
        <v>318358000</v>
      </c>
      <c r="F68" s="112">
        <f t="shared" ref="F68:O68" si="42">SUM(F63:F67)</f>
        <v>318358000</v>
      </c>
      <c r="G68" s="113">
        <f t="shared" si="42"/>
        <v>299863000</v>
      </c>
      <c r="H68" s="112">
        <f t="shared" si="42"/>
        <v>35542000</v>
      </c>
      <c r="I68" s="113">
        <f t="shared" si="42"/>
        <v>13804605</v>
      </c>
      <c r="J68" s="112">
        <f t="shared" si="42"/>
        <v>85224000</v>
      </c>
      <c r="K68" s="113">
        <f t="shared" si="42"/>
        <v>107743480</v>
      </c>
      <c r="L68" s="112">
        <f t="shared" si="42"/>
        <v>42054000</v>
      </c>
      <c r="M68" s="113">
        <f t="shared" si="42"/>
        <v>43621213</v>
      </c>
      <c r="N68" s="112">
        <f t="shared" si="42"/>
        <v>75300000</v>
      </c>
      <c r="O68" s="113">
        <f t="shared" si="42"/>
        <v>72414967</v>
      </c>
      <c r="P68" s="112">
        <f t="shared" si="36"/>
        <v>238120000</v>
      </c>
      <c r="Q68" s="113">
        <f t="shared" si="37"/>
        <v>237584265</v>
      </c>
      <c r="R68" s="58">
        <f t="shared" si="38"/>
        <v>79.055500071336851</v>
      </c>
      <c r="S68" s="59">
        <f t="shared" si="39"/>
        <v>66.008604575026368</v>
      </c>
      <c r="T68" s="58">
        <f>IF((+$E63+$E65+$E66++$E67) =0,0,(P68   /(+$E63+$E65+$E66+$E67) )*100)</f>
        <v>74.79629850671256</v>
      </c>
      <c r="U68" s="60">
        <f>IF((+$E63+$E65+$E67) =0,0,(Q68  /(+$E63+$E65+$E67) )*100)</f>
        <v>74.62801782898498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416532000</v>
      </c>
      <c r="C69" s="120">
        <f>SUM(C9:C16,C19:C25,C28:C31,C34,C37:C41,C44:C54,C57:C60,C63:C67)</f>
        <v>305000</v>
      </c>
      <c r="D69" s="120"/>
      <c r="E69" s="120">
        <f t="shared" si="35"/>
        <v>416837000</v>
      </c>
      <c r="F69" s="121">
        <f t="shared" ref="F69:O69" si="43">SUM(F9:F16,F19:F25,F28:F31,F34,F37:F41,F44:F54,F57:F60,F63:F67)</f>
        <v>368032000</v>
      </c>
      <c r="G69" s="122">
        <f t="shared" si="43"/>
        <v>312297000</v>
      </c>
      <c r="H69" s="121">
        <f t="shared" si="43"/>
        <v>38252000</v>
      </c>
      <c r="I69" s="122">
        <f t="shared" si="43"/>
        <v>15807501</v>
      </c>
      <c r="J69" s="121">
        <f t="shared" si="43"/>
        <v>87730000</v>
      </c>
      <c r="K69" s="122">
        <f t="shared" si="43"/>
        <v>112184798</v>
      </c>
      <c r="L69" s="121">
        <f t="shared" si="43"/>
        <v>44096000</v>
      </c>
      <c r="M69" s="122">
        <f t="shared" si="43"/>
        <v>81895148</v>
      </c>
      <c r="N69" s="121">
        <f t="shared" si="43"/>
        <v>78489000</v>
      </c>
      <c r="O69" s="122">
        <f t="shared" si="43"/>
        <v>154107176</v>
      </c>
      <c r="P69" s="121">
        <f t="shared" si="36"/>
        <v>248567000</v>
      </c>
      <c r="Q69" s="122">
        <f t="shared" si="37"/>
        <v>363994623</v>
      </c>
      <c r="R69" s="67">
        <f t="shared" si="38"/>
        <v>77.995736574746005</v>
      </c>
      <c r="S69" s="68">
        <f t="shared" si="39"/>
        <v>88.176198179652843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65.534469485251464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95.966860097233791</v>
      </c>
      <c r="V69" s="121">
        <f>SUM(V9:V16,V19:V25,V28:V31,V34,V37:V41,V44:V54,V57:V60,V63:V67)</f>
        <v>99340000</v>
      </c>
      <c r="W69" s="122">
        <f>SUM(W9:W16,W19:W25,W28:W31,W34,W37:W41,W44:W54,W57:W60,W63:W67)</f>
        <v>56676000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416532000</v>
      </c>
      <c r="C75" s="120">
        <f>SUM(C9:C16,C19:C25,C28:C31,C34,C37:C41,C44:C54,C57:C60,C63:C67,C71:C72)</f>
        <v>305000</v>
      </c>
      <c r="D75" s="120"/>
      <c r="E75" s="120">
        <f>$B75      +$C75      +$D75</f>
        <v>416837000</v>
      </c>
      <c r="F75" s="121">
        <f t="shared" ref="F75:O75" si="46">SUM(F9:F16,F19:F25,F28:F31,F34,F37:F41,F44:F54,F57:F60,F63:F67,F71:F72)</f>
        <v>368032000</v>
      </c>
      <c r="G75" s="122">
        <f t="shared" si="46"/>
        <v>312297000</v>
      </c>
      <c r="H75" s="121">
        <f t="shared" si="46"/>
        <v>38252000</v>
      </c>
      <c r="I75" s="122">
        <f t="shared" si="46"/>
        <v>15807501</v>
      </c>
      <c r="J75" s="121">
        <f t="shared" si="46"/>
        <v>87730000</v>
      </c>
      <c r="K75" s="122">
        <f t="shared" si="46"/>
        <v>112184798</v>
      </c>
      <c r="L75" s="121">
        <f t="shared" si="46"/>
        <v>44096000</v>
      </c>
      <c r="M75" s="122">
        <f t="shared" si="46"/>
        <v>81895148</v>
      </c>
      <c r="N75" s="121">
        <f t="shared" si="46"/>
        <v>78489000</v>
      </c>
      <c r="O75" s="122">
        <f t="shared" si="46"/>
        <v>154107176</v>
      </c>
      <c r="P75" s="121">
        <f>$H75      +$J75      +$L75      +$N75</f>
        <v>248567000</v>
      </c>
      <c r="Q75" s="122">
        <f>$I75      +$K75      +$M75      +$O75</f>
        <v>363994623</v>
      </c>
      <c r="R75" s="67">
        <f>IF(($L75      =0),0,((($N75      -$L75      )/$L75      )*100))</f>
        <v>77.995736574746005</v>
      </c>
      <c r="S75" s="68">
        <f>IF(($M75      =0),0,((($O75      -$M75      )/$M75      )*100))</f>
        <v>88.176198179652843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65.534469485251464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95.966860097233791</v>
      </c>
      <c r="V75" s="121">
        <f>SUM(V9:V16,V19:V25,V28:V31,V34,V37:V41,V44:V54,V57:V60,V63:V67,V71:V72)</f>
        <v>99340000</v>
      </c>
      <c r="W75" s="122">
        <f>SUM(W9:W16,W19:W25,W28:W31,W34,W37:W41,W44:W54,W57:W60,W63:W67,W71:W72)</f>
        <v>56676000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/0H3cwXH3j+fCZXzptjfmr9c78QyViivjrRyCYAvC+3Wt+yLWG3b+/ofQJ1jc5UoTyMCC+bGiKX+HsudSKmxpg==" saltValue="uNRDsOu7rK+vh3k5lvpkYw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242000</v>
      </c>
      <c r="I10" s="110"/>
      <c r="J10" s="109">
        <v>222000</v>
      </c>
      <c r="K10" s="110"/>
      <c r="L10" s="109">
        <v>97000</v>
      </c>
      <c r="M10" s="110"/>
      <c r="N10" s="109">
        <v>391000</v>
      </c>
      <c r="O10" s="110"/>
      <c r="P10" s="109">
        <f t="shared" ref="P10:P17" si="1">$H10      +$J10      +$L10      +$N10</f>
        <v>952000</v>
      </c>
      <c r="Q10" s="110">
        <f t="shared" ref="Q10:Q17" si="2">$I10      +$K10      +$M10      +$O10</f>
        <v>0</v>
      </c>
      <c r="R10" s="54">
        <f t="shared" ref="R10:R17" si="3">IF(($L10      =0),0,((($N10      -$L10      )/$L10      )*100))</f>
        <v>303.09278350515461</v>
      </c>
      <c r="S10" s="55">
        <f t="shared" ref="S10:S17" si="4">IF(($M10      =0),0,((($O10      -$M10      )/$M10      )*100))</f>
        <v>0</v>
      </c>
      <c r="T10" s="54">
        <f t="shared" ref="T10:T16" si="5">IF(($E10      =0),0,(($P10      /$E10      )*100))</f>
        <v>95.199999999999989</v>
      </c>
      <c r="U10" s="56">
        <f t="shared" ref="U10:U16" si="6">IF(($E10      =0),0,(($Q10      /$E10      )*100))</f>
        <v>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8900000</v>
      </c>
      <c r="C11" s="108"/>
      <c r="D11" s="108"/>
      <c r="E11" s="108">
        <f t="shared" si="0"/>
        <v>8900000</v>
      </c>
      <c r="F11" s="109">
        <v>8900000</v>
      </c>
      <c r="G11" s="110">
        <v>8900000</v>
      </c>
      <c r="H11" s="109">
        <v>1495000</v>
      </c>
      <c r="I11" s="110"/>
      <c r="J11" s="109">
        <v>1528000</v>
      </c>
      <c r="K11" s="110"/>
      <c r="L11" s="109">
        <v>1612000</v>
      </c>
      <c r="M11" s="110"/>
      <c r="N11" s="109">
        <v>1494000</v>
      </c>
      <c r="O11" s="110"/>
      <c r="P11" s="109">
        <f t="shared" si="1"/>
        <v>6129000</v>
      </c>
      <c r="Q11" s="110">
        <f t="shared" si="2"/>
        <v>0</v>
      </c>
      <c r="R11" s="54">
        <f t="shared" si="3"/>
        <v>-7.3200992555831261</v>
      </c>
      <c r="S11" s="55">
        <f t="shared" si="4"/>
        <v>0</v>
      </c>
      <c r="T11" s="54">
        <f t="shared" si="5"/>
        <v>68.865168539325836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48800000</v>
      </c>
      <c r="C13" s="108"/>
      <c r="D13" s="108"/>
      <c r="E13" s="108">
        <f t="shared" si="0"/>
        <v>48800000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4000000</v>
      </c>
      <c r="C15" s="108"/>
      <c r="D15" s="108"/>
      <c r="E15" s="108">
        <f t="shared" si="0"/>
        <v>4000000</v>
      </c>
      <c r="F15" s="109">
        <v>4000000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62700000</v>
      </c>
      <c r="C17" s="111">
        <f>SUM(C9:C16)</f>
        <v>0</v>
      </c>
      <c r="D17" s="111"/>
      <c r="E17" s="111">
        <f t="shared" si="0"/>
        <v>62700000</v>
      </c>
      <c r="F17" s="112">
        <f t="shared" ref="F17:O17" si="7">SUM(F9:F16)</f>
        <v>13900000</v>
      </c>
      <c r="G17" s="113">
        <f t="shared" si="7"/>
        <v>9900000</v>
      </c>
      <c r="H17" s="112">
        <f t="shared" si="7"/>
        <v>1737000</v>
      </c>
      <c r="I17" s="113">
        <f t="shared" si="7"/>
        <v>0</v>
      </c>
      <c r="J17" s="112">
        <f t="shared" si="7"/>
        <v>1750000</v>
      </c>
      <c r="K17" s="113">
        <f t="shared" si="7"/>
        <v>0</v>
      </c>
      <c r="L17" s="112">
        <f t="shared" si="7"/>
        <v>1709000</v>
      </c>
      <c r="M17" s="113">
        <f t="shared" si="7"/>
        <v>0</v>
      </c>
      <c r="N17" s="112">
        <f t="shared" si="7"/>
        <v>1885000</v>
      </c>
      <c r="O17" s="113">
        <f t="shared" si="7"/>
        <v>0</v>
      </c>
      <c r="P17" s="112">
        <f t="shared" si="1"/>
        <v>7081000</v>
      </c>
      <c r="Q17" s="113">
        <f t="shared" si="2"/>
        <v>0</v>
      </c>
      <c r="R17" s="58">
        <f t="shared" si="3"/>
        <v>10.298420128730251</v>
      </c>
      <c r="S17" s="59">
        <f t="shared" si="4"/>
        <v>0</v>
      </c>
      <c r="T17" s="58">
        <f>IF((SUM($E9:$E14))=0,0,(P17/(SUM($E9:$E14))*100))</f>
        <v>12.063032367972742</v>
      </c>
      <c r="U17" s="60">
        <f>IF((SUM($E9:$E14))=0,0,(Q17/(SUM($E9:$E14))*100))</f>
        <v>0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52324000</v>
      </c>
      <c r="W22" s="110">
        <v>21260000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72706000</v>
      </c>
      <c r="W23" s="110">
        <v>64049000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125030000</v>
      </c>
      <c r="W26" s="113">
        <f>SUM(W19:W25)</f>
        <v>85309000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298225000</v>
      </c>
      <c r="C30" s="108"/>
      <c r="D30" s="108"/>
      <c r="E30" s="108">
        <f>$B30      +$C30      +$D30</f>
        <v>298225000</v>
      </c>
      <c r="F30" s="109">
        <v>298225000</v>
      </c>
      <c r="G30" s="110">
        <v>178585000</v>
      </c>
      <c r="H30" s="109">
        <v>16132000</v>
      </c>
      <c r="I30" s="110"/>
      <c r="J30" s="109">
        <v>26332000</v>
      </c>
      <c r="K30" s="110"/>
      <c r="L30" s="109">
        <v>25250000</v>
      </c>
      <c r="M30" s="110"/>
      <c r="N30" s="109">
        <v>13325000</v>
      </c>
      <c r="O30" s="110"/>
      <c r="P30" s="109">
        <f>$H30      +$J30      +$L30      +$N30</f>
        <v>81039000</v>
      </c>
      <c r="Q30" s="110">
        <f>$I30      +$K30      +$M30      +$O30</f>
        <v>0</v>
      </c>
      <c r="R30" s="54">
        <f>IF(($L30      =0),0,((($N30      -$L30      )/$L30      )*100))</f>
        <v>-47.227722772277225</v>
      </c>
      <c r="S30" s="55">
        <f>IF(($M30      =0),0,((($O30      -$M30      )/$M30      )*100))</f>
        <v>0</v>
      </c>
      <c r="T30" s="54">
        <f>IF(($E30      =0),0,(($P30      /$E30      )*100))</f>
        <v>27.173778187610026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298225000</v>
      </c>
      <c r="C32" s="111">
        <f>SUM(C28:C31)</f>
        <v>0</v>
      </c>
      <c r="D32" s="111"/>
      <c r="E32" s="111">
        <f>$B32      +$C32      +$D32</f>
        <v>298225000</v>
      </c>
      <c r="F32" s="112">
        <f t="shared" ref="F32:O32" si="16">SUM(F28:F31)</f>
        <v>298225000</v>
      </c>
      <c r="G32" s="113">
        <f t="shared" si="16"/>
        <v>178585000</v>
      </c>
      <c r="H32" s="112">
        <f t="shared" si="16"/>
        <v>16132000</v>
      </c>
      <c r="I32" s="113">
        <f t="shared" si="16"/>
        <v>0</v>
      </c>
      <c r="J32" s="112">
        <f t="shared" si="16"/>
        <v>26332000</v>
      </c>
      <c r="K32" s="113">
        <f t="shared" si="16"/>
        <v>0</v>
      </c>
      <c r="L32" s="112">
        <f t="shared" si="16"/>
        <v>25250000</v>
      </c>
      <c r="M32" s="113">
        <f t="shared" si="16"/>
        <v>0</v>
      </c>
      <c r="N32" s="112">
        <f t="shared" si="16"/>
        <v>13325000</v>
      </c>
      <c r="O32" s="113">
        <f t="shared" si="16"/>
        <v>0</v>
      </c>
      <c r="P32" s="112">
        <f>$H32      +$J32      +$L32      +$N32</f>
        <v>81039000</v>
      </c>
      <c r="Q32" s="113">
        <f>$I32      +$K32      +$M32      +$O32</f>
        <v>0</v>
      </c>
      <c r="R32" s="58">
        <f>IF(($L32      =0),0,((($N32      -$L32      )/$L32      )*100))</f>
        <v>-47.227722772277225</v>
      </c>
      <c r="S32" s="59">
        <f>IF(($M32      =0),0,((($O32      -$M32      )/$M32      )*100))</f>
        <v>0</v>
      </c>
      <c r="T32" s="58">
        <f>IF($E32   =0,0,($P32   /$E32   )*100)</f>
        <v>27.173778187610026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2457000</v>
      </c>
      <c r="C34" s="108"/>
      <c r="D34" s="108"/>
      <c r="E34" s="108">
        <f>$B34      +$C34      +$D34</f>
        <v>2457000</v>
      </c>
      <c r="F34" s="109">
        <v>2457000</v>
      </c>
      <c r="G34" s="110">
        <v>2457000</v>
      </c>
      <c r="H34" s="109"/>
      <c r="I34" s="110"/>
      <c r="J34" s="109">
        <v>172000</v>
      </c>
      <c r="K34" s="110"/>
      <c r="L34" s="109">
        <v>2236000</v>
      </c>
      <c r="M34" s="110"/>
      <c r="N34" s="109"/>
      <c r="O34" s="110"/>
      <c r="P34" s="109">
        <f>$H34      +$J34      +$L34      +$N34</f>
        <v>2408000</v>
      </c>
      <c r="Q34" s="110">
        <f>$I34      +$K34      +$M34      +$O34</f>
        <v>0</v>
      </c>
      <c r="R34" s="54">
        <f>IF(($L34      =0),0,((($N34      -$L34      )/$L34      )*100))</f>
        <v>-100</v>
      </c>
      <c r="S34" s="55">
        <f>IF(($M34      =0),0,((($O34      -$M34      )/$M34      )*100))</f>
        <v>0</v>
      </c>
      <c r="T34" s="54">
        <f>IF(($E34      =0),0,(($P34      /$E34      )*100))</f>
        <v>98.005698005698008</v>
      </c>
      <c r="U34" s="56">
        <f>IF(($E34      =0),0,(($Q34      /$E34      )*100))</f>
        <v>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2457000</v>
      </c>
      <c r="C35" s="111">
        <f>C34</f>
        <v>0</v>
      </c>
      <c r="D35" s="111"/>
      <c r="E35" s="111">
        <f>$B35      +$C35      +$D35</f>
        <v>2457000</v>
      </c>
      <c r="F35" s="112">
        <f t="shared" ref="F35:O35" si="17">F34</f>
        <v>2457000</v>
      </c>
      <c r="G35" s="113">
        <f t="shared" si="17"/>
        <v>2457000</v>
      </c>
      <c r="H35" s="112">
        <f t="shared" si="17"/>
        <v>0</v>
      </c>
      <c r="I35" s="113">
        <f t="shared" si="17"/>
        <v>0</v>
      </c>
      <c r="J35" s="112">
        <f t="shared" si="17"/>
        <v>172000</v>
      </c>
      <c r="K35" s="113">
        <f t="shared" si="17"/>
        <v>0</v>
      </c>
      <c r="L35" s="112">
        <f t="shared" si="17"/>
        <v>2236000</v>
      </c>
      <c r="M35" s="113">
        <f t="shared" si="17"/>
        <v>0</v>
      </c>
      <c r="N35" s="112">
        <f t="shared" si="17"/>
        <v>0</v>
      </c>
      <c r="O35" s="113">
        <f t="shared" si="17"/>
        <v>0</v>
      </c>
      <c r="P35" s="112">
        <f>$H35      +$J35      +$L35      +$N35</f>
        <v>2408000</v>
      </c>
      <c r="Q35" s="113">
        <f>$I35      +$K35      +$M35      +$O35</f>
        <v>0</v>
      </c>
      <c r="R35" s="58">
        <f>IF(($L35      =0),0,((($N35      -$L35      )/$L35      )*100))</f>
        <v>-100</v>
      </c>
      <c r="S35" s="59">
        <f>IF(($M35      =0),0,((($O35      -$M35      )/$M35      )*100))</f>
        <v>0</v>
      </c>
      <c r="T35" s="58">
        <f>IF($E35   =0,0,($P35   /$E35   )*100)</f>
        <v>98.005698005698008</v>
      </c>
      <c r="U35" s="60">
        <f>IF($E35   =0,0,($Q35   /$E35   )*100)</f>
        <v>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/>
      <c r="C38" s="108"/>
      <c r="D38" s="108"/>
      <c r="E38" s="108">
        <f t="shared" si="18"/>
        <v>0</v>
      </c>
      <c r="F38" s="109">
        <v>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7000000</v>
      </c>
      <c r="C40" s="108"/>
      <c r="D40" s="108"/>
      <c r="E40" s="108">
        <f t="shared" si="18"/>
        <v>7000000</v>
      </c>
      <c r="F40" s="109">
        <v>7000000</v>
      </c>
      <c r="G40" s="110">
        <v>3000000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7000000</v>
      </c>
      <c r="C42" s="111">
        <f>SUM(C37:C41)</f>
        <v>0</v>
      </c>
      <c r="D42" s="111"/>
      <c r="E42" s="111">
        <f t="shared" si="18"/>
        <v>7000000</v>
      </c>
      <c r="F42" s="112">
        <f t="shared" ref="F42:O42" si="25">SUM(F37:F41)</f>
        <v>7000000</v>
      </c>
      <c r="G42" s="113">
        <f t="shared" si="25"/>
        <v>3000000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390000000</v>
      </c>
      <c r="C45" s="108"/>
      <c r="D45" s="108"/>
      <c r="E45" s="108">
        <f t="shared" si="26"/>
        <v>390000000</v>
      </c>
      <c r="F45" s="109">
        <v>390000000</v>
      </c>
      <c r="G45" s="110">
        <v>280000000</v>
      </c>
      <c r="H45" s="109">
        <v>19835000</v>
      </c>
      <c r="I45" s="110"/>
      <c r="J45" s="109">
        <v>19177000</v>
      </c>
      <c r="K45" s="110"/>
      <c r="L45" s="109">
        <v>1211000</v>
      </c>
      <c r="M45" s="110"/>
      <c r="N45" s="109">
        <v>31717000</v>
      </c>
      <c r="O45" s="110"/>
      <c r="P45" s="109">
        <f t="shared" si="27"/>
        <v>71940000</v>
      </c>
      <c r="Q45" s="110">
        <f t="shared" si="28"/>
        <v>0</v>
      </c>
      <c r="R45" s="54">
        <f t="shared" si="29"/>
        <v>2519.0751445086703</v>
      </c>
      <c r="S45" s="55">
        <f t="shared" si="30"/>
        <v>0</v>
      </c>
      <c r="T45" s="54">
        <f t="shared" si="31"/>
        <v>18.446153846153845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390000000</v>
      </c>
      <c r="C55" s="111">
        <f>SUM(C44:C54)</f>
        <v>0</v>
      </c>
      <c r="D55" s="111"/>
      <c r="E55" s="111">
        <f t="shared" si="26"/>
        <v>390000000</v>
      </c>
      <c r="F55" s="112">
        <f t="shared" ref="F55:O55" si="33">SUM(F44:F54)</f>
        <v>390000000</v>
      </c>
      <c r="G55" s="113">
        <f t="shared" si="33"/>
        <v>280000000</v>
      </c>
      <c r="H55" s="112">
        <f t="shared" si="33"/>
        <v>19835000</v>
      </c>
      <c r="I55" s="113">
        <f t="shared" si="33"/>
        <v>0</v>
      </c>
      <c r="J55" s="112">
        <f t="shared" si="33"/>
        <v>19177000</v>
      </c>
      <c r="K55" s="113">
        <f t="shared" si="33"/>
        <v>0</v>
      </c>
      <c r="L55" s="112">
        <f t="shared" si="33"/>
        <v>1211000</v>
      </c>
      <c r="M55" s="113">
        <f t="shared" si="33"/>
        <v>0</v>
      </c>
      <c r="N55" s="112">
        <f t="shared" si="33"/>
        <v>31717000</v>
      </c>
      <c r="O55" s="113">
        <f t="shared" si="33"/>
        <v>0</v>
      </c>
      <c r="P55" s="112">
        <f t="shared" si="27"/>
        <v>71940000</v>
      </c>
      <c r="Q55" s="113">
        <f t="shared" si="28"/>
        <v>0</v>
      </c>
      <c r="R55" s="58">
        <f t="shared" si="29"/>
        <v>2519.0751445086703</v>
      </c>
      <c r="S55" s="59">
        <f t="shared" si="30"/>
        <v>0</v>
      </c>
      <c r="T55" s="58">
        <f>IF((+$E45+$E47+$E49+$E50+$E53) =0,0,(P55   /(+$E45+$E47+$E49+$E50+$E53) )*100)</f>
        <v>18.446153846153845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377887000</v>
      </c>
      <c r="C67" s="108"/>
      <c r="D67" s="108"/>
      <c r="E67" s="108">
        <f t="shared" si="35"/>
        <v>377887000</v>
      </c>
      <c r="F67" s="109">
        <v>377887000</v>
      </c>
      <c r="G67" s="110">
        <v>351754000</v>
      </c>
      <c r="H67" s="109">
        <v>7459000</v>
      </c>
      <c r="I67" s="110"/>
      <c r="J67" s="109">
        <v>136458000</v>
      </c>
      <c r="K67" s="110"/>
      <c r="L67" s="109">
        <v>56484000</v>
      </c>
      <c r="M67" s="110"/>
      <c r="N67" s="109">
        <v>55392000</v>
      </c>
      <c r="O67" s="110"/>
      <c r="P67" s="109">
        <f t="shared" si="36"/>
        <v>255793000</v>
      </c>
      <c r="Q67" s="110">
        <f t="shared" si="37"/>
        <v>0</v>
      </c>
      <c r="R67" s="54">
        <f t="shared" si="38"/>
        <v>-1.9332908434246867</v>
      </c>
      <c r="S67" s="55">
        <f t="shared" si="39"/>
        <v>0</v>
      </c>
      <c r="T67" s="54">
        <f t="shared" si="40"/>
        <v>67.690341292502794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377887000</v>
      </c>
      <c r="C68" s="111">
        <f>SUM(C63:C67)</f>
        <v>0</v>
      </c>
      <c r="D68" s="111"/>
      <c r="E68" s="111">
        <f t="shared" si="35"/>
        <v>377887000</v>
      </c>
      <c r="F68" s="112">
        <f t="shared" ref="F68:O68" si="42">SUM(F63:F67)</f>
        <v>377887000</v>
      </c>
      <c r="G68" s="113">
        <f t="shared" si="42"/>
        <v>351754000</v>
      </c>
      <c r="H68" s="112">
        <f t="shared" si="42"/>
        <v>7459000</v>
      </c>
      <c r="I68" s="113">
        <f t="shared" si="42"/>
        <v>0</v>
      </c>
      <c r="J68" s="112">
        <f t="shared" si="42"/>
        <v>136458000</v>
      </c>
      <c r="K68" s="113">
        <f t="shared" si="42"/>
        <v>0</v>
      </c>
      <c r="L68" s="112">
        <f t="shared" si="42"/>
        <v>56484000</v>
      </c>
      <c r="M68" s="113">
        <f t="shared" si="42"/>
        <v>0</v>
      </c>
      <c r="N68" s="112">
        <f t="shared" si="42"/>
        <v>55392000</v>
      </c>
      <c r="O68" s="113">
        <f t="shared" si="42"/>
        <v>0</v>
      </c>
      <c r="P68" s="112">
        <f t="shared" si="36"/>
        <v>255793000</v>
      </c>
      <c r="Q68" s="113">
        <f t="shared" si="37"/>
        <v>0</v>
      </c>
      <c r="R68" s="58">
        <f t="shared" si="38"/>
        <v>-1.9332908434246867</v>
      </c>
      <c r="S68" s="59">
        <f t="shared" si="39"/>
        <v>0</v>
      </c>
      <c r="T68" s="58">
        <f>IF((+$E63+$E65+$E66++$E67) =0,0,(P68   /(+$E63+$E65+$E66+$E67) )*100)</f>
        <v>67.690341292502794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1138269000</v>
      </c>
      <c r="C69" s="120">
        <f>SUM(C9:C16,C19:C25,C28:C31,C34,C37:C41,C44:C54,C57:C60,C63:C67)</f>
        <v>0</v>
      </c>
      <c r="D69" s="120"/>
      <c r="E69" s="120">
        <f t="shared" si="35"/>
        <v>1138269000</v>
      </c>
      <c r="F69" s="121">
        <f t="shared" ref="F69:O69" si="43">SUM(F9:F16,F19:F25,F28:F31,F34,F37:F41,F44:F54,F57:F60,F63:F67)</f>
        <v>1089469000</v>
      </c>
      <c r="G69" s="122">
        <f t="shared" si="43"/>
        <v>825696000</v>
      </c>
      <c r="H69" s="121">
        <f t="shared" si="43"/>
        <v>45163000</v>
      </c>
      <c r="I69" s="122">
        <f t="shared" si="43"/>
        <v>0</v>
      </c>
      <c r="J69" s="121">
        <f t="shared" si="43"/>
        <v>183889000</v>
      </c>
      <c r="K69" s="122">
        <f t="shared" si="43"/>
        <v>0</v>
      </c>
      <c r="L69" s="121">
        <f t="shared" si="43"/>
        <v>86890000</v>
      </c>
      <c r="M69" s="122">
        <f t="shared" si="43"/>
        <v>0</v>
      </c>
      <c r="N69" s="121">
        <f t="shared" si="43"/>
        <v>102319000</v>
      </c>
      <c r="O69" s="122">
        <f t="shared" si="43"/>
        <v>0</v>
      </c>
      <c r="P69" s="121">
        <f t="shared" si="36"/>
        <v>418261000</v>
      </c>
      <c r="Q69" s="122">
        <f t="shared" si="37"/>
        <v>0</v>
      </c>
      <c r="R69" s="67">
        <f t="shared" si="38"/>
        <v>17.756934054551731</v>
      </c>
      <c r="S69" s="68">
        <f t="shared" si="39"/>
        <v>0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36.874938837259947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21">
        <f>SUM(V9:V16,V19:V25,V28:V31,V34,V37:V41,V44:V54,V57:V60,V63:V67)</f>
        <v>125030000</v>
      </c>
      <c r="W69" s="122">
        <f>SUM(W9:W16,W19:W25,W28:W31,W34,W37:W41,W44:W54,W57:W60,W63:W67)</f>
        <v>85309000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1138269000</v>
      </c>
      <c r="C75" s="120">
        <f>SUM(C9:C16,C19:C25,C28:C31,C34,C37:C41,C44:C54,C57:C60,C63:C67,C71:C72)</f>
        <v>0</v>
      </c>
      <c r="D75" s="120"/>
      <c r="E75" s="120">
        <f>$B75      +$C75      +$D75</f>
        <v>1138269000</v>
      </c>
      <c r="F75" s="121">
        <f t="shared" ref="F75:O75" si="46">SUM(F9:F16,F19:F25,F28:F31,F34,F37:F41,F44:F54,F57:F60,F63:F67,F71:F72)</f>
        <v>1089469000</v>
      </c>
      <c r="G75" s="122">
        <f t="shared" si="46"/>
        <v>825696000</v>
      </c>
      <c r="H75" s="121">
        <f t="shared" si="46"/>
        <v>45163000</v>
      </c>
      <c r="I75" s="122">
        <f t="shared" si="46"/>
        <v>0</v>
      </c>
      <c r="J75" s="121">
        <f t="shared" si="46"/>
        <v>183889000</v>
      </c>
      <c r="K75" s="122">
        <f t="shared" si="46"/>
        <v>0</v>
      </c>
      <c r="L75" s="121">
        <f t="shared" si="46"/>
        <v>86890000</v>
      </c>
      <c r="M75" s="122">
        <f t="shared" si="46"/>
        <v>0</v>
      </c>
      <c r="N75" s="121">
        <f t="shared" si="46"/>
        <v>102319000</v>
      </c>
      <c r="O75" s="122">
        <f t="shared" si="46"/>
        <v>0</v>
      </c>
      <c r="P75" s="121">
        <f>$H75      +$J75      +$L75      +$N75</f>
        <v>418261000</v>
      </c>
      <c r="Q75" s="122">
        <f>$I75      +$K75      +$M75      +$O75</f>
        <v>0</v>
      </c>
      <c r="R75" s="67">
        <f>IF(($L75      =0),0,((($N75      -$L75      )/$L75      )*100))</f>
        <v>17.756934054551731</v>
      </c>
      <c r="S75" s="68">
        <f>IF(($M75      =0),0,((($O75      -$M75      )/$M75      )*100))</f>
        <v>0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36.874938837259947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21">
        <f>SUM(V9:V16,V19:V25,V28:V31,V34,V37:V41,V44:V54,V57:V60,V63:V67,V71:V72)</f>
        <v>125030000</v>
      </c>
      <c r="W75" s="122">
        <f>SUM(W9:W16,W19:W25,W28:W31,W34,W37:W41,W44:W54,W57:W60,W63:W67,W71:W72)</f>
        <v>85309000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PuyYYoXEwrTyLQdt9B+6dB1JcU4Pk3+Jdo8raGcK/abCrfiYzJeK5Vz4CYwcpI+Fmi7724ZW1B6mg/KuSd37CQ==" saltValue="gsNekNCYQ+2Zf+fRBEPPO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116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>
        <v>5673000</v>
      </c>
      <c r="W9" s="110">
        <v>0</v>
      </c>
    </row>
    <row r="10" spans="1:23" ht="13" customHeight="1" x14ac:dyDescent="0.3">
      <c r="A10" s="53" t="s">
        <v>37</v>
      </c>
      <c r="B10" s="108">
        <v>2000000</v>
      </c>
      <c r="C10" s="108"/>
      <c r="D10" s="108"/>
      <c r="E10" s="108">
        <f t="shared" ref="E10:E17" si="0">$B10      +$C10      +$D10</f>
        <v>2000000</v>
      </c>
      <c r="F10" s="109">
        <v>2000000</v>
      </c>
      <c r="G10" s="110">
        <v>2000000</v>
      </c>
      <c r="H10" s="109">
        <v>254000</v>
      </c>
      <c r="I10" s="110">
        <v>153661</v>
      </c>
      <c r="J10" s="109">
        <v>1736000</v>
      </c>
      <c r="K10" s="110">
        <v>972230</v>
      </c>
      <c r="L10" s="109"/>
      <c r="M10" s="110">
        <v>25980</v>
      </c>
      <c r="N10" s="109"/>
      <c r="O10" s="110">
        <v>249843</v>
      </c>
      <c r="P10" s="109">
        <f t="shared" ref="P10:P17" si="1">$H10      +$J10      +$L10      +$N10</f>
        <v>1990000</v>
      </c>
      <c r="Q10" s="110">
        <f t="shared" ref="Q10:Q17" si="2">$I10      +$K10      +$M10      +$O10</f>
        <v>1401714</v>
      </c>
      <c r="R10" s="54">
        <f t="shared" ref="R10:R17" si="3">IF(($L10      =0),0,((($N10      -$L10      )/$L10      )*100))</f>
        <v>0</v>
      </c>
      <c r="S10" s="55">
        <f t="shared" ref="S10:S17" si="4">IF(($M10      =0),0,((($O10      -$M10      )/$M10      )*100))</f>
        <v>861.67436489607394</v>
      </c>
      <c r="T10" s="54">
        <f t="shared" ref="T10:T16" si="5">IF(($E10      =0),0,(($P10      /$E10      )*100))</f>
        <v>99.5</v>
      </c>
      <c r="U10" s="56">
        <f t="shared" ref="U10:U16" si="6">IF(($E10      =0),0,(($Q10      /$E10      )*100))</f>
        <v>70.085699999999989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48396000</v>
      </c>
      <c r="C13" s="108"/>
      <c r="D13" s="108"/>
      <c r="E13" s="108">
        <f t="shared" si="0"/>
        <v>48396000</v>
      </c>
      <c r="F13" s="109" t="s">
        <v>36</v>
      </c>
      <c r="G13" s="110" t="s">
        <v>36</v>
      </c>
      <c r="H13" s="109"/>
      <c r="I13" s="110">
        <v>1288029</v>
      </c>
      <c r="J13" s="109"/>
      <c r="K13" s="110">
        <v>9463718</v>
      </c>
      <c r="L13" s="109"/>
      <c r="M13" s="110">
        <v>14038338</v>
      </c>
      <c r="N13" s="109"/>
      <c r="O13" s="110">
        <v>91392155</v>
      </c>
      <c r="P13" s="109">
        <f t="shared" si="1"/>
        <v>0</v>
      </c>
      <c r="Q13" s="110">
        <f t="shared" si="2"/>
        <v>116182240</v>
      </c>
      <c r="R13" s="54">
        <f t="shared" si="3"/>
        <v>0</v>
      </c>
      <c r="S13" s="55">
        <f t="shared" si="4"/>
        <v>551.01833992029538</v>
      </c>
      <c r="T13" s="54">
        <f t="shared" si="5"/>
        <v>0</v>
      </c>
      <c r="U13" s="56">
        <f t="shared" si="6"/>
        <v>240.06579056120341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1840000</v>
      </c>
      <c r="C15" s="108"/>
      <c r="D15" s="108"/>
      <c r="E15" s="108">
        <f t="shared" si="0"/>
        <v>1840000</v>
      </c>
      <c r="F15" s="109">
        <v>1840000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52236000</v>
      </c>
      <c r="C17" s="111">
        <f>SUM(C9:C16)</f>
        <v>0</v>
      </c>
      <c r="D17" s="111"/>
      <c r="E17" s="111">
        <f t="shared" si="0"/>
        <v>52236000</v>
      </c>
      <c r="F17" s="112">
        <f t="shared" ref="F17:O17" si="7">SUM(F9:F16)</f>
        <v>3840000</v>
      </c>
      <c r="G17" s="113">
        <f t="shared" si="7"/>
        <v>2000000</v>
      </c>
      <c r="H17" s="112">
        <f t="shared" si="7"/>
        <v>254000</v>
      </c>
      <c r="I17" s="113">
        <f t="shared" si="7"/>
        <v>1441690</v>
      </c>
      <c r="J17" s="112">
        <f t="shared" si="7"/>
        <v>1736000</v>
      </c>
      <c r="K17" s="113">
        <f t="shared" si="7"/>
        <v>10435948</v>
      </c>
      <c r="L17" s="112">
        <f t="shared" si="7"/>
        <v>0</v>
      </c>
      <c r="M17" s="113">
        <f t="shared" si="7"/>
        <v>14064318</v>
      </c>
      <c r="N17" s="112">
        <f t="shared" si="7"/>
        <v>0</v>
      </c>
      <c r="O17" s="113">
        <f t="shared" si="7"/>
        <v>91641998</v>
      </c>
      <c r="P17" s="112">
        <f t="shared" si="1"/>
        <v>1990000</v>
      </c>
      <c r="Q17" s="113">
        <f t="shared" si="2"/>
        <v>117583954</v>
      </c>
      <c r="R17" s="58">
        <f t="shared" si="3"/>
        <v>0</v>
      </c>
      <c r="S17" s="59">
        <f t="shared" si="4"/>
        <v>551.59219238359083</v>
      </c>
      <c r="T17" s="58">
        <f>IF((SUM($E9:$E14))=0,0,(P17/(SUM($E9:$E14))*100))</f>
        <v>3.9487260893721725</v>
      </c>
      <c r="U17" s="60">
        <f>IF((SUM($E9:$E14))=0,0,(Q17/(SUM($E9:$E14))*100))</f>
        <v>233.32001349313435</v>
      </c>
      <c r="V17" s="112">
        <f>SUM(V9:V16)</f>
        <v>5673000</v>
      </c>
      <c r="W17" s="113">
        <f>SUM(W9:W16)</f>
        <v>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235430000</v>
      </c>
      <c r="C30" s="108"/>
      <c r="D30" s="108"/>
      <c r="E30" s="108">
        <f>$B30      +$C30      +$D30</f>
        <v>235430000</v>
      </c>
      <c r="F30" s="109">
        <v>235430000</v>
      </c>
      <c r="G30" s="110">
        <v>214430000</v>
      </c>
      <c r="H30" s="109">
        <v>9399000</v>
      </c>
      <c r="I30" s="110">
        <v>10866785</v>
      </c>
      <c r="J30" s="109">
        <v>14221000</v>
      </c>
      <c r="K30" s="110">
        <v>16490727</v>
      </c>
      <c r="L30" s="109">
        <v>8175000</v>
      </c>
      <c r="M30" s="110">
        <v>9953020</v>
      </c>
      <c r="N30" s="109">
        <v>14964000</v>
      </c>
      <c r="O30" s="110">
        <v>18160439</v>
      </c>
      <c r="P30" s="109">
        <f>$H30      +$J30      +$L30      +$N30</f>
        <v>46759000</v>
      </c>
      <c r="Q30" s="110">
        <f>$I30      +$K30      +$M30      +$O30</f>
        <v>55470971</v>
      </c>
      <c r="R30" s="54">
        <f>IF(($L30      =0),0,((($N30      -$L30      )/$L30      )*100))</f>
        <v>83.045871559633028</v>
      </c>
      <c r="S30" s="55">
        <f>IF(($M30      =0),0,((($O30      -$M30      )/$M30      )*100))</f>
        <v>82.461594571295947</v>
      </c>
      <c r="T30" s="54">
        <f>IF(($E30      =0),0,(($P30      /$E30      )*100))</f>
        <v>19.86110521174022</v>
      </c>
      <c r="U30" s="56">
        <f>IF(($E30      =0),0,(($Q30      /$E30      )*100))</f>
        <v>23.561555876481332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235430000</v>
      </c>
      <c r="C32" s="111">
        <f>SUM(C28:C31)</f>
        <v>0</v>
      </c>
      <c r="D32" s="111"/>
      <c r="E32" s="111">
        <f>$B32      +$C32      +$D32</f>
        <v>235430000</v>
      </c>
      <c r="F32" s="112">
        <f t="shared" ref="F32:O32" si="16">SUM(F28:F31)</f>
        <v>235430000</v>
      </c>
      <c r="G32" s="113">
        <f t="shared" si="16"/>
        <v>214430000</v>
      </c>
      <c r="H32" s="112">
        <f t="shared" si="16"/>
        <v>9399000</v>
      </c>
      <c r="I32" s="113">
        <f t="shared" si="16"/>
        <v>10866785</v>
      </c>
      <c r="J32" s="112">
        <f t="shared" si="16"/>
        <v>14221000</v>
      </c>
      <c r="K32" s="113">
        <f t="shared" si="16"/>
        <v>16490727</v>
      </c>
      <c r="L32" s="112">
        <f t="shared" si="16"/>
        <v>8175000</v>
      </c>
      <c r="M32" s="113">
        <f t="shared" si="16"/>
        <v>9953020</v>
      </c>
      <c r="N32" s="112">
        <f t="shared" si="16"/>
        <v>14964000</v>
      </c>
      <c r="O32" s="113">
        <f t="shared" si="16"/>
        <v>18160439</v>
      </c>
      <c r="P32" s="112">
        <f>$H32      +$J32      +$L32      +$N32</f>
        <v>46759000</v>
      </c>
      <c r="Q32" s="113">
        <f>$I32      +$K32      +$M32      +$O32</f>
        <v>55470971</v>
      </c>
      <c r="R32" s="58">
        <f>IF(($L32      =0),0,((($N32      -$L32      )/$L32      )*100))</f>
        <v>83.045871559633028</v>
      </c>
      <c r="S32" s="59">
        <f>IF(($M32      =0),0,((($O32      -$M32      )/$M32      )*100))</f>
        <v>82.461594571295947</v>
      </c>
      <c r="T32" s="58">
        <f>IF($E32   =0,0,($P32   /$E32   )*100)</f>
        <v>19.86110521174022</v>
      </c>
      <c r="U32" s="60">
        <f>IF($E32   =0,0,($Q32   /$E32   )*100)</f>
        <v>23.561555876481332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1524000</v>
      </c>
      <c r="C34" s="108"/>
      <c r="D34" s="108"/>
      <c r="E34" s="108">
        <f>$B34      +$C34      +$D34</f>
        <v>1524000</v>
      </c>
      <c r="F34" s="109">
        <v>1524000</v>
      </c>
      <c r="G34" s="110">
        <v>838000</v>
      </c>
      <c r="H34" s="109"/>
      <c r="I34" s="110">
        <v>57</v>
      </c>
      <c r="J34" s="109">
        <v>104000</v>
      </c>
      <c r="K34" s="110">
        <v>549511</v>
      </c>
      <c r="L34" s="109">
        <v>512000</v>
      </c>
      <c r="M34" s="110">
        <v>514711</v>
      </c>
      <c r="N34" s="109">
        <v>222000</v>
      </c>
      <c r="O34" s="110">
        <v>404544</v>
      </c>
      <c r="P34" s="109">
        <f>$H34      +$J34      +$L34      +$N34</f>
        <v>838000</v>
      </c>
      <c r="Q34" s="110">
        <f>$I34      +$K34      +$M34      +$O34</f>
        <v>1468823</v>
      </c>
      <c r="R34" s="54">
        <f>IF(($L34      =0),0,((($N34      -$L34      )/$L34      )*100))</f>
        <v>-56.640625</v>
      </c>
      <c r="S34" s="55">
        <f>IF(($M34      =0),0,((($O34      -$M34      )/$M34      )*100))</f>
        <v>-21.403661472165933</v>
      </c>
      <c r="T34" s="54">
        <f>IF(($E34      =0),0,(($P34      /$E34      )*100))</f>
        <v>54.986876640419943</v>
      </c>
      <c r="U34" s="56">
        <f>IF(($E34      =0),0,(($Q34      /$E34      )*100))</f>
        <v>96.379461942257223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1524000</v>
      </c>
      <c r="C35" s="111">
        <f>C34</f>
        <v>0</v>
      </c>
      <c r="D35" s="111"/>
      <c r="E35" s="111">
        <f>$B35      +$C35      +$D35</f>
        <v>1524000</v>
      </c>
      <c r="F35" s="112">
        <f t="shared" ref="F35:O35" si="17">F34</f>
        <v>1524000</v>
      </c>
      <c r="G35" s="113">
        <f t="shared" si="17"/>
        <v>838000</v>
      </c>
      <c r="H35" s="112">
        <f t="shared" si="17"/>
        <v>0</v>
      </c>
      <c r="I35" s="113">
        <f t="shared" si="17"/>
        <v>57</v>
      </c>
      <c r="J35" s="112">
        <f t="shared" si="17"/>
        <v>104000</v>
      </c>
      <c r="K35" s="113">
        <f t="shared" si="17"/>
        <v>549511</v>
      </c>
      <c r="L35" s="112">
        <f t="shared" si="17"/>
        <v>512000</v>
      </c>
      <c r="M35" s="113">
        <f t="shared" si="17"/>
        <v>514711</v>
      </c>
      <c r="N35" s="112">
        <f t="shared" si="17"/>
        <v>222000</v>
      </c>
      <c r="O35" s="113">
        <f t="shared" si="17"/>
        <v>404544</v>
      </c>
      <c r="P35" s="112">
        <f>$H35      +$J35      +$L35      +$N35</f>
        <v>838000</v>
      </c>
      <c r="Q35" s="113">
        <f>$I35      +$K35      +$M35      +$O35</f>
        <v>1468823</v>
      </c>
      <c r="R35" s="58">
        <f>IF(($L35      =0),0,((($N35      -$L35      )/$L35      )*100))</f>
        <v>-56.640625</v>
      </c>
      <c r="S35" s="59">
        <f>IF(($M35      =0),0,((($O35      -$M35      )/$M35      )*100))</f>
        <v>-21.403661472165933</v>
      </c>
      <c r="T35" s="58">
        <f>IF($E35   =0,0,($P35   /$E35   )*100)</f>
        <v>54.986876640419943</v>
      </c>
      <c r="U35" s="60">
        <f>IF($E35   =0,0,($Q35   /$E35   )*100)</f>
        <v>96.379461942257223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5682000</v>
      </c>
      <c r="C38" s="108">
        <v>1968000</v>
      </c>
      <c r="D38" s="108"/>
      <c r="E38" s="108">
        <f t="shared" si="18"/>
        <v>7650000</v>
      </c>
      <c r="F38" s="109">
        <v>5682000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5682000</v>
      </c>
      <c r="C42" s="111">
        <f>SUM(C37:C41)</f>
        <v>1968000</v>
      </c>
      <c r="D42" s="111"/>
      <c r="E42" s="111">
        <f t="shared" si="18"/>
        <v>7650000</v>
      </c>
      <c r="F42" s="112">
        <f t="shared" ref="F42:O42" si="25">SUM(F37:F41)</f>
        <v>5682000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315530000</v>
      </c>
      <c r="C67" s="108"/>
      <c r="D67" s="108"/>
      <c r="E67" s="108">
        <f t="shared" si="35"/>
        <v>315530000</v>
      </c>
      <c r="F67" s="109">
        <v>315530000</v>
      </c>
      <c r="G67" s="110">
        <v>298070000</v>
      </c>
      <c r="H67" s="109">
        <v>54675000</v>
      </c>
      <c r="I67" s="110">
        <v>40499270</v>
      </c>
      <c r="J67" s="109">
        <v>69853000</v>
      </c>
      <c r="K67" s="110">
        <v>53959582</v>
      </c>
      <c r="L67" s="109">
        <v>52229000</v>
      </c>
      <c r="M67" s="110">
        <v>73173393</v>
      </c>
      <c r="N67" s="109">
        <v>68801000</v>
      </c>
      <c r="O67" s="110">
        <v>55801249</v>
      </c>
      <c r="P67" s="109">
        <f t="shared" si="36"/>
        <v>245558000</v>
      </c>
      <c r="Q67" s="110">
        <f t="shared" si="37"/>
        <v>223433494</v>
      </c>
      <c r="R67" s="54">
        <f t="shared" si="38"/>
        <v>31.729498937371957</v>
      </c>
      <c r="S67" s="55">
        <f t="shared" si="39"/>
        <v>-23.741066646998316</v>
      </c>
      <c r="T67" s="54">
        <f t="shared" si="40"/>
        <v>77.823978702500554</v>
      </c>
      <c r="U67" s="56">
        <f t="shared" si="41"/>
        <v>70.812123728330107</v>
      </c>
      <c r="V67" s="109">
        <v>14883000</v>
      </c>
      <c r="W67" s="110">
        <v>525000</v>
      </c>
    </row>
    <row r="68" spans="1:23" ht="13" customHeight="1" x14ac:dyDescent="0.3">
      <c r="A68" s="57" t="s">
        <v>44</v>
      </c>
      <c r="B68" s="111">
        <f>SUM(B63:B67)</f>
        <v>315530000</v>
      </c>
      <c r="C68" s="111">
        <f>SUM(C63:C67)</f>
        <v>0</v>
      </c>
      <c r="D68" s="111"/>
      <c r="E68" s="111">
        <f t="shared" si="35"/>
        <v>315530000</v>
      </c>
      <c r="F68" s="112">
        <f t="shared" ref="F68:O68" si="42">SUM(F63:F67)</f>
        <v>315530000</v>
      </c>
      <c r="G68" s="113">
        <f t="shared" si="42"/>
        <v>298070000</v>
      </c>
      <c r="H68" s="112">
        <f t="shared" si="42"/>
        <v>54675000</v>
      </c>
      <c r="I68" s="113">
        <f t="shared" si="42"/>
        <v>40499270</v>
      </c>
      <c r="J68" s="112">
        <f t="shared" si="42"/>
        <v>69853000</v>
      </c>
      <c r="K68" s="113">
        <f t="shared" si="42"/>
        <v>53959582</v>
      </c>
      <c r="L68" s="112">
        <f t="shared" si="42"/>
        <v>52229000</v>
      </c>
      <c r="M68" s="113">
        <f t="shared" si="42"/>
        <v>73173393</v>
      </c>
      <c r="N68" s="112">
        <f t="shared" si="42"/>
        <v>68801000</v>
      </c>
      <c r="O68" s="113">
        <f t="shared" si="42"/>
        <v>55801249</v>
      </c>
      <c r="P68" s="112">
        <f t="shared" si="36"/>
        <v>245558000</v>
      </c>
      <c r="Q68" s="113">
        <f t="shared" si="37"/>
        <v>223433494</v>
      </c>
      <c r="R68" s="58">
        <f t="shared" si="38"/>
        <v>31.729498937371957</v>
      </c>
      <c r="S68" s="59">
        <f t="shared" si="39"/>
        <v>-23.741066646998316</v>
      </c>
      <c r="T68" s="58">
        <f>IF((+$E63+$E65+$E66++$E67) =0,0,(P68   /(+$E63+$E65+$E66+$E67) )*100)</f>
        <v>77.823978702500554</v>
      </c>
      <c r="U68" s="60">
        <f>IF((+$E63+$E65+$E67) =0,0,(Q68  /(+$E63+$E65+$E67) )*100)</f>
        <v>70.812123728330107</v>
      </c>
      <c r="V68" s="112">
        <f>SUM(V63:V67)</f>
        <v>14883000</v>
      </c>
      <c r="W68" s="113">
        <f>SUM(W63:W67)</f>
        <v>525000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610402000</v>
      </c>
      <c r="C69" s="120">
        <f>SUM(C9:C16,C19:C25,C28:C31,C34,C37:C41,C44:C54,C57:C60,C63:C67)</f>
        <v>1968000</v>
      </c>
      <c r="D69" s="120"/>
      <c r="E69" s="120">
        <f t="shared" si="35"/>
        <v>612370000</v>
      </c>
      <c r="F69" s="121">
        <f t="shared" ref="F69:O69" si="43">SUM(F9:F16,F19:F25,F28:F31,F34,F37:F41,F44:F54,F57:F60,F63:F67)</f>
        <v>562006000</v>
      </c>
      <c r="G69" s="122">
        <f t="shared" si="43"/>
        <v>515338000</v>
      </c>
      <c r="H69" s="121">
        <f t="shared" si="43"/>
        <v>64328000</v>
      </c>
      <c r="I69" s="122">
        <f t="shared" si="43"/>
        <v>52807802</v>
      </c>
      <c r="J69" s="121">
        <f t="shared" si="43"/>
        <v>85914000</v>
      </c>
      <c r="K69" s="122">
        <f t="shared" si="43"/>
        <v>81435768</v>
      </c>
      <c r="L69" s="121">
        <f t="shared" si="43"/>
        <v>60916000</v>
      </c>
      <c r="M69" s="122">
        <f t="shared" si="43"/>
        <v>97705442</v>
      </c>
      <c r="N69" s="121">
        <f t="shared" si="43"/>
        <v>83987000</v>
      </c>
      <c r="O69" s="122">
        <f t="shared" si="43"/>
        <v>166008230</v>
      </c>
      <c r="P69" s="121">
        <f t="shared" si="36"/>
        <v>295145000</v>
      </c>
      <c r="Q69" s="122">
        <f t="shared" si="37"/>
        <v>397957242</v>
      </c>
      <c r="R69" s="67">
        <f t="shared" si="38"/>
        <v>37.873465099481251</v>
      </c>
      <c r="S69" s="68">
        <f t="shared" si="39"/>
        <v>69.906841013011331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48.955845276008489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66.0093620621019</v>
      </c>
      <c r="V69" s="121">
        <f>SUM(V9:V16,V19:V25,V28:V31,V34,V37:V41,V44:V54,V57:V60,V63:V67)</f>
        <v>20556000</v>
      </c>
      <c r="W69" s="122">
        <f>SUM(W9:W16,W19:W25,W28:W31,W34,W37:W41,W44:W54,W57:W60,W63:W67)</f>
        <v>525000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610402000</v>
      </c>
      <c r="C75" s="120">
        <f>SUM(C9:C16,C19:C25,C28:C31,C34,C37:C41,C44:C54,C57:C60,C63:C67,C71:C72)</f>
        <v>1968000</v>
      </c>
      <c r="D75" s="120"/>
      <c r="E75" s="120">
        <f>$B75      +$C75      +$D75</f>
        <v>612370000</v>
      </c>
      <c r="F75" s="121">
        <f t="shared" ref="F75:O75" si="46">SUM(F9:F16,F19:F25,F28:F31,F34,F37:F41,F44:F54,F57:F60,F63:F67,F71:F72)</f>
        <v>562006000</v>
      </c>
      <c r="G75" s="122">
        <f t="shared" si="46"/>
        <v>515338000</v>
      </c>
      <c r="H75" s="121">
        <f t="shared" si="46"/>
        <v>64328000</v>
      </c>
      <c r="I75" s="122">
        <f t="shared" si="46"/>
        <v>52807802</v>
      </c>
      <c r="J75" s="121">
        <f t="shared" si="46"/>
        <v>85914000</v>
      </c>
      <c r="K75" s="122">
        <f t="shared" si="46"/>
        <v>81435768</v>
      </c>
      <c r="L75" s="121">
        <f t="shared" si="46"/>
        <v>60916000</v>
      </c>
      <c r="M75" s="122">
        <f t="shared" si="46"/>
        <v>97705442</v>
      </c>
      <c r="N75" s="121">
        <f t="shared" si="46"/>
        <v>83987000</v>
      </c>
      <c r="O75" s="122">
        <f t="shared" si="46"/>
        <v>166008230</v>
      </c>
      <c r="P75" s="121">
        <f>$H75      +$J75      +$L75      +$N75</f>
        <v>295145000</v>
      </c>
      <c r="Q75" s="122">
        <f>$I75      +$K75      +$M75      +$O75</f>
        <v>397957242</v>
      </c>
      <c r="R75" s="67">
        <f>IF(($L75      =0),0,((($N75      -$L75      )/$L75      )*100))</f>
        <v>37.873465099481251</v>
      </c>
      <c r="S75" s="68">
        <f>IF(($M75      =0),0,((($O75      -$M75      )/$M75      )*100))</f>
        <v>69.906841013011331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48.955845276008489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66.0093620621019</v>
      </c>
      <c r="V75" s="121">
        <f>SUM(V9:V16,V19:V25,V28:V31,V34,V37:V41,V44:V54,V57:V60,V63:V67,V71:V72)</f>
        <v>20556000</v>
      </c>
      <c r="W75" s="122">
        <f>SUM(W9:W16,W19:W25,W28:W31,W34,W37:W41,W44:W54,W57:W60,W63:W67,W71:W72)</f>
        <v>525000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p0EqjXetIONM/Ncymc1xfP/O33YSk8VY2x5p9FUL1iUhN2PLnFCG1ON6Ndkf507V96x3OKMV5mdxmskFPiuAZg==" saltValue="PBXa8qCASYI+kntgHNTzS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186000</v>
      </c>
      <c r="I10" s="110">
        <v>186657</v>
      </c>
      <c r="J10" s="109">
        <v>162000</v>
      </c>
      <c r="K10" s="110">
        <v>161242</v>
      </c>
      <c r="L10" s="109">
        <v>334000</v>
      </c>
      <c r="M10" s="110">
        <v>333102</v>
      </c>
      <c r="N10" s="109">
        <v>271000</v>
      </c>
      <c r="O10" s="110">
        <v>270706</v>
      </c>
      <c r="P10" s="109">
        <f t="shared" ref="P10:P17" si="1">$H10      +$J10      +$L10      +$N10</f>
        <v>953000</v>
      </c>
      <c r="Q10" s="110">
        <f t="shared" ref="Q10:Q17" si="2">$I10      +$K10      +$M10      +$O10</f>
        <v>951707</v>
      </c>
      <c r="R10" s="54">
        <f t="shared" ref="R10:R17" si="3">IF(($L10      =0),0,((($N10      -$L10      )/$L10      )*100))</f>
        <v>-18.862275449101794</v>
      </c>
      <c r="S10" s="55">
        <f t="shared" ref="S10:S17" si="4">IF(($M10      =0),0,((($O10      -$M10      )/$M10      )*100))</f>
        <v>-18.73179986910916</v>
      </c>
      <c r="T10" s="54">
        <f t="shared" ref="T10:T16" si="5">IF(($E10      =0),0,(($P10      /$E10      )*100))</f>
        <v>95.3</v>
      </c>
      <c r="U10" s="56">
        <f t="shared" ref="U10:U16" si="6">IF(($E10      =0),0,(($Q10      /$E10      )*100))</f>
        <v>95.170699999999997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182011000</v>
      </c>
      <c r="C13" s="108"/>
      <c r="D13" s="108"/>
      <c r="E13" s="108">
        <f t="shared" si="0"/>
        <v>182011000</v>
      </c>
      <c r="F13" s="109" t="s">
        <v>36</v>
      </c>
      <c r="G13" s="110" t="s">
        <v>36</v>
      </c>
      <c r="H13" s="109"/>
      <c r="I13" s="110">
        <v>20360909</v>
      </c>
      <c r="J13" s="109"/>
      <c r="K13" s="110">
        <v>46449375</v>
      </c>
      <c r="L13" s="109"/>
      <c r="M13" s="110">
        <v>33290869</v>
      </c>
      <c r="N13" s="109"/>
      <c r="O13" s="110">
        <v>92648698</v>
      </c>
      <c r="P13" s="109">
        <f t="shared" si="1"/>
        <v>0</v>
      </c>
      <c r="Q13" s="110">
        <f t="shared" si="2"/>
        <v>192749851</v>
      </c>
      <c r="R13" s="54">
        <f t="shared" si="3"/>
        <v>0</v>
      </c>
      <c r="S13" s="55">
        <f t="shared" si="4"/>
        <v>178.30062952096563</v>
      </c>
      <c r="T13" s="54">
        <f t="shared" si="5"/>
        <v>0</v>
      </c>
      <c r="U13" s="56">
        <f t="shared" si="6"/>
        <v>105.90011098230327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4000000</v>
      </c>
      <c r="C15" s="108"/>
      <c r="D15" s="108"/>
      <c r="E15" s="108">
        <f t="shared" si="0"/>
        <v>4000000</v>
      </c>
      <c r="F15" s="109">
        <v>4000000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187011000</v>
      </c>
      <c r="C17" s="111">
        <f>SUM(C9:C16)</f>
        <v>0</v>
      </c>
      <c r="D17" s="111"/>
      <c r="E17" s="111">
        <f t="shared" si="0"/>
        <v>187011000</v>
      </c>
      <c r="F17" s="112">
        <f t="shared" ref="F17:O17" si="7">SUM(F9:F16)</f>
        <v>5000000</v>
      </c>
      <c r="G17" s="113">
        <f t="shared" si="7"/>
        <v>1000000</v>
      </c>
      <c r="H17" s="112">
        <f t="shared" si="7"/>
        <v>186000</v>
      </c>
      <c r="I17" s="113">
        <f t="shared" si="7"/>
        <v>20547566</v>
      </c>
      <c r="J17" s="112">
        <f t="shared" si="7"/>
        <v>162000</v>
      </c>
      <c r="K17" s="113">
        <f t="shared" si="7"/>
        <v>46610617</v>
      </c>
      <c r="L17" s="112">
        <f t="shared" si="7"/>
        <v>334000</v>
      </c>
      <c r="M17" s="113">
        <f t="shared" si="7"/>
        <v>33623971</v>
      </c>
      <c r="N17" s="112">
        <f t="shared" si="7"/>
        <v>271000</v>
      </c>
      <c r="O17" s="113">
        <f t="shared" si="7"/>
        <v>92919404</v>
      </c>
      <c r="P17" s="112">
        <f t="shared" si="1"/>
        <v>953000</v>
      </c>
      <c r="Q17" s="113">
        <f t="shared" si="2"/>
        <v>193701558</v>
      </c>
      <c r="R17" s="58">
        <f t="shared" si="3"/>
        <v>-18.862275449101794</v>
      </c>
      <c r="S17" s="59">
        <f t="shared" si="4"/>
        <v>176.34869183059908</v>
      </c>
      <c r="T17" s="58">
        <f>IF((SUM($E9:$E14))=0,0,(P17/(SUM($E9:$E14))*100))</f>
        <v>0.52073372638803128</v>
      </c>
      <c r="U17" s="60">
        <f>IF((SUM($E9:$E14))=0,0,(Q17/(SUM($E9:$E14))*100))</f>
        <v>105.84148384523336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649286000</v>
      </c>
      <c r="C30" s="108"/>
      <c r="D30" s="108"/>
      <c r="E30" s="108">
        <f>$B30      +$C30      +$D30</f>
        <v>649286000</v>
      </c>
      <c r="F30" s="109">
        <v>649286000</v>
      </c>
      <c r="G30" s="110">
        <v>649286000</v>
      </c>
      <c r="H30" s="109">
        <v>39174000</v>
      </c>
      <c r="I30" s="110">
        <v>-2226442</v>
      </c>
      <c r="J30" s="109">
        <v>71255000</v>
      </c>
      <c r="K30" s="110">
        <v>202635825</v>
      </c>
      <c r="L30" s="109">
        <v>77578000</v>
      </c>
      <c r="M30" s="110">
        <v>22662605</v>
      </c>
      <c r="N30" s="109">
        <v>79304000</v>
      </c>
      <c r="O30" s="110">
        <v>295113792</v>
      </c>
      <c r="P30" s="109">
        <f>$H30      +$J30      +$L30      +$N30</f>
        <v>267311000</v>
      </c>
      <c r="Q30" s="110">
        <f>$I30      +$K30      +$M30      +$O30</f>
        <v>518185780</v>
      </c>
      <c r="R30" s="54">
        <f>IF(($L30      =0),0,((($N30      -$L30      )/$L30      )*100))</f>
        <v>2.2248575627110778</v>
      </c>
      <c r="S30" s="55">
        <f>IF(($M30      =0),0,((($O30      -$M30      )/$M30      )*100))</f>
        <v>1202.2059555818937</v>
      </c>
      <c r="T30" s="54">
        <f>IF(($E30      =0),0,(($P30      /$E30      )*100))</f>
        <v>41.169992884491577</v>
      </c>
      <c r="U30" s="56">
        <f>IF(($E30      =0),0,(($Q30      /$E30      )*100))</f>
        <v>79.808555859821411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649286000</v>
      </c>
      <c r="C32" s="111">
        <f>SUM(C28:C31)</f>
        <v>0</v>
      </c>
      <c r="D32" s="111"/>
      <c r="E32" s="111">
        <f>$B32      +$C32      +$D32</f>
        <v>649286000</v>
      </c>
      <c r="F32" s="112">
        <f t="shared" ref="F32:O32" si="16">SUM(F28:F31)</f>
        <v>649286000</v>
      </c>
      <c r="G32" s="113">
        <f t="shared" si="16"/>
        <v>649286000</v>
      </c>
      <c r="H32" s="112">
        <f t="shared" si="16"/>
        <v>39174000</v>
      </c>
      <c r="I32" s="113">
        <f t="shared" si="16"/>
        <v>-2226442</v>
      </c>
      <c r="J32" s="112">
        <f t="shared" si="16"/>
        <v>71255000</v>
      </c>
      <c r="K32" s="113">
        <f t="shared" si="16"/>
        <v>202635825</v>
      </c>
      <c r="L32" s="112">
        <f t="shared" si="16"/>
        <v>77578000</v>
      </c>
      <c r="M32" s="113">
        <f t="shared" si="16"/>
        <v>22662605</v>
      </c>
      <c r="N32" s="112">
        <f t="shared" si="16"/>
        <v>79304000</v>
      </c>
      <c r="O32" s="113">
        <f t="shared" si="16"/>
        <v>295113792</v>
      </c>
      <c r="P32" s="112">
        <f>$H32      +$J32      +$L32      +$N32</f>
        <v>267311000</v>
      </c>
      <c r="Q32" s="113">
        <f>$I32      +$K32      +$M32      +$O32</f>
        <v>518185780</v>
      </c>
      <c r="R32" s="58">
        <f>IF(($L32      =0),0,((($N32      -$L32      )/$L32      )*100))</f>
        <v>2.2248575627110778</v>
      </c>
      <c r="S32" s="59">
        <f>IF(($M32      =0),0,((($O32      -$M32      )/$M32      )*100))</f>
        <v>1202.2059555818937</v>
      </c>
      <c r="T32" s="58">
        <f>IF($E32   =0,0,($P32   /$E32   )*100)</f>
        <v>41.169992884491577</v>
      </c>
      <c r="U32" s="60">
        <f>IF($E32   =0,0,($Q32   /$E32   )*100)</f>
        <v>79.808555859821411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9597000</v>
      </c>
      <c r="C34" s="108"/>
      <c r="D34" s="108"/>
      <c r="E34" s="108">
        <f>$B34      +$C34      +$D34</f>
        <v>9597000</v>
      </c>
      <c r="F34" s="109">
        <v>9597000</v>
      </c>
      <c r="G34" s="110">
        <v>9597000</v>
      </c>
      <c r="H34" s="109">
        <v>2059000</v>
      </c>
      <c r="I34" s="110">
        <v>2059312</v>
      </c>
      <c r="J34" s="109">
        <v>2007000</v>
      </c>
      <c r="K34" s="110">
        <v>2007781</v>
      </c>
      <c r="L34" s="109">
        <v>2209000</v>
      </c>
      <c r="M34" s="110">
        <v>2209353</v>
      </c>
      <c r="N34" s="109">
        <v>3006000</v>
      </c>
      <c r="O34" s="110">
        <v>3031594</v>
      </c>
      <c r="P34" s="109">
        <f>$H34      +$J34      +$L34      +$N34</f>
        <v>9281000</v>
      </c>
      <c r="Q34" s="110">
        <f>$I34      +$K34      +$M34      +$O34</f>
        <v>9308040</v>
      </c>
      <c r="R34" s="54">
        <f>IF(($L34      =0),0,((($N34      -$L34      )/$L34      )*100))</f>
        <v>36.079674060660935</v>
      </c>
      <c r="S34" s="55">
        <f>IF(($M34      =0),0,((($O34      -$M34      )/$M34      )*100))</f>
        <v>37.216370584510486</v>
      </c>
      <c r="T34" s="54">
        <f>IF(($E34      =0),0,(($P34      /$E34      )*100))</f>
        <v>96.707304365947692</v>
      </c>
      <c r="U34" s="56">
        <f>IF(($E34      =0),0,(($Q34      /$E34      )*100))</f>
        <v>96.989059080962804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9597000</v>
      </c>
      <c r="C35" s="111">
        <f>C34</f>
        <v>0</v>
      </c>
      <c r="D35" s="111"/>
      <c r="E35" s="111">
        <f>$B35      +$C35      +$D35</f>
        <v>9597000</v>
      </c>
      <c r="F35" s="112">
        <f t="shared" ref="F35:O35" si="17">F34</f>
        <v>9597000</v>
      </c>
      <c r="G35" s="113">
        <f t="shared" si="17"/>
        <v>9597000</v>
      </c>
      <c r="H35" s="112">
        <f t="shared" si="17"/>
        <v>2059000</v>
      </c>
      <c r="I35" s="113">
        <f t="shared" si="17"/>
        <v>2059312</v>
      </c>
      <c r="J35" s="112">
        <f t="shared" si="17"/>
        <v>2007000</v>
      </c>
      <c r="K35" s="113">
        <f t="shared" si="17"/>
        <v>2007781</v>
      </c>
      <c r="L35" s="112">
        <f t="shared" si="17"/>
        <v>2209000</v>
      </c>
      <c r="M35" s="113">
        <f t="shared" si="17"/>
        <v>2209353</v>
      </c>
      <c r="N35" s="112">
        <f t="shared" si="17"/>
        <v>3006000</v>
      </c>
      <c r="O35" s="113">
        <f t="shared" si="17"/>
        <v>3031594</v>
      </c>
      <c r="P35" s="112">
        <f>$H35      +$J35      +$L35      +$N35</f>
        <v>9281000</v>
      </c>
      <c r="Q35" s="113">
        <f>$I35      +$K35      +$M35      +$O35</f>
        <v>9308040</v>
      </c>
      <c r="R35" s="58">
        <f>IF(($L35      =0),0,((($N35      -$L35      )/$L35      )*100))</f>
        <v>36.079674060660935</v>
      </c>
      <c r="S35" s="59">
        <f>IF(($M35      =0),0,((($O35      -$M35      )/$M35      )*100))</f>
        <v>37.216370584510486</v>
      </c>
      <c r="T35" s="58">
        <f>IF($E35   =0,0,($P35   /$E35   )*100)</f>
        <v>96.707304365947692</v>
      </c>
      <c r="U35" s="60">
        <f>IF($E35   =0,0,($Q35   /$E35   )*100)</f>
        <v>96.989059080962804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42041000</v>
      </c>
      <c r="C38" s="108">
        <v>1916000</v>
      </c>
      <c r="D38" s="108"/>
      <c r="E38" s="108">
        <f t="shared" si="18"/>
        <v>43957000</v>
      </c>
      <c r="F38" s="109">
        <v>42041000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7000000</v>
      </c>
      <c r="C40" s="108"/>
      <c r="D40" s="108"/>
      <c r="E40" s="108">
        <f t="shared" si="18"/>
        <v>7000000</v>
      </c>
      <c r="F40" s="109">
        <v>7000000</v>
      </c>
      <c r="G40" s="110">
        <v>7000000</v>
      </c>
      <c r="H40" s="109"/>
      <c r="I40" s="110">
        <v>59678</v>
      </c>
      <c r="J40" s="109">
        <v>3092000</v>
      </c>
      <c r="K40" s="110">
        <v>3082663</v>
      </c>
      <c r="L40" s="109">
        <v>734000</v>
      </c>
      <c r="M40" s="110">
        <v>735168</v>
      </c>
      <c r="N40" s="109">
        <v>1461000</v>
      </c>
      <c r="O40" s="110">
        <v>2989576</v>
      </c>
      <c r="P40" s="109">
        <f t="shared" si="19"/>
        <v>5287000</v>
      </c>
      <c r="Q40" s="110">
        <f t="shared" si="20"/>
        <v>6867085</v>
      </c>
      <c r="R40" s="54">
        <f t="shared" si="21"/>
        <v>99.04632152588556</v>
      </c>
      <c r="S40" s="55">
        <f t="shared" si="22"/>
        <v>306.65208496561331</v>
      </c>
      <c r="T40" s="54">
        <f t="shared" si="23"/>
        <v>75.528571428571439</v>
      </c>
      <c r="U40" s="56">
        <f t="shared" si="24"/>
        <v>98.101214285714292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49041000</v>
      </c>
      <c r="C42" s="111">
        <f>SUM(C37:C41)</f>
        <v>1916000</v>
      </c>
      <c r="D42" s="111"/>
      <c r="E42" s="111">
        <f t="shared" si="18"/>
        <v>50957000</v>
      </c>
      <c r="F42" s="112">
        <f t="shared" ref="F42:O42" si="25">SUM(F37:F41)</f>
        <v>49041000</v>
      </c>
      <c r="G42" s="113">
        <f t="shared" si="25"/>
        <v>7000000</v>
      </c>
      <c r="H42" s="112">
        <f t="shared" si="25"/>
        <v>0</v>
      </c>
      <c r="I42" s="113">
        <f t="shared" si="25"/>
        <v>59678</v>
      </c>
      <c r="J42" s="112">
        <f t="shared" si="25"/>
        <v>3092000</v>
      </c>
      <c r="K42" s="113">
        <f t="shared" si="25"/>
        <v>3082663</v>
      </c>
      <c r="L42" s="112">
        <f t="shared" si="25"/>
        <v>734000</v>
      </c>
      <c r="M42" s="113">
        <f t="shared" si="25"/>
        <v>735168</v>
      </c>
      <c r="N42" s="112">
        <f t="shared" si="25"/>
        <v>1461000</v>
      </c>
      <c r="O42" s="113">
        <f t="shared" si="25"/>
        <v>2989576</v>
      </c>
      <c r="P42" s="112">
        <f t="shared" si="19"/>
        <v>5287000</v>
      </c>
      <c r="Q42" s="113">
        <f t="shared" si="20"/>
        <v>6867085</v>
      </c>
      <c r="R42" s="58">
        <f t="shared" si="21"/>
        <v>99.04632152588556</v>
      </c>
      <c r="S42" s="59">
        <f t="shared" si="22"/>
        <v>306.65208496561331</v>
      </c>
      <c r="T42" s="58">
        <f>IF((+$E37+$E40) =0,0,(P42   /(+$E37+$E40) )*100)</f>
        <v>75.528571428571439</v>
      </c>
      <c r="U42" s="60">
        <f>IF((+$E37+$E40) =0,0,(Q42   /(+$E37+$E40) )*100)</f>
        <v>98.101214285714292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822706000</v>
      </c>
      <c r="C67" s="108"/>
      <c r="D67" s="108"/>
      <c r="E67" s="108">
        <f t="shared" si="35"/>
        <v>822706000</v>
      </c>
      <c r="F67" s="109">
        <v>822706000</v>
      </c>
      <c r="G67" s="110">
        <v>822706000</v>
      </c>
      <c r="H67" s="109">
        <v>49543000</v>
      </c>
      <c r="I67" s="110">
        <v>49543828</v>
      </c>
      <c r="J67" s="109">
        <v>379692000</v>
      </c>
      <c r="K67" s="110">
        <v>357669037</v>
      </c>
      <c r="L67" s="109">
        <v>73921000</v>
      </c>
      <c r="M67" s="110">
        <v>64819748</v>
      </c>
      <c r="N67" s="109">
        <v>114365000</v>
      </c>
      <c r="O67" s="110">
        <v>176678462</v>
      </c>
      <c r="P67" s="109">
        <f t="shared" si="36"/>
        <v>617521000</v>
      </c>
      <c r="Q67" s="110">
        <f t="shared" si="37"/>
        <v>648711075</v>
      </c>
      <c r="R67" s="54">
        <f t="shared" si="38"/>
        <v>54.712463305420656</v>
      </c>
      <c r="S67" s="55">
        <f t="shared" si="39"/>
        <v>172.56888132301901</v>
      </c>
      <c r="T67" s="54">
        <f t="shared" si="40"/>
        <v>75.0597418761988</v>
      </c>
      <c r="U67" s="56">
        <f t="shared" si="41"/>
        <v>78.850898741470218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822706000</v>
      </c>
      <c r="C68" s="111">
        <f>SUM(C63:C67)</f>
        <v>0</v>
      </c>
      <c r="D68" s="111"/>
      <c r="E68" s="111">
        <f t="shared" si="35"/>
        <v>822706000</v>
      </c>
      <c r="F68" s="112">
        <f t="shared" ref="F68:O68" si="42">SUM(F63:F67)</f>
        <v>822706000</v>
      </c>
      <c r="G68" s="113">
        <f t="shared" si="42"/>
        <v>822706000</v>
      </c>
      <c r="H68" s="112">
        <f t="shared" si="42"/>
        <v>49543000</v>
      </c>
      <c r="I68" s="113">
        <f t="shared" si="42"/>
        <v>49543828</v>
      </c>
      <c r="J68" s="112">
        <f t="shared" si="42"/>
        <v>379692000</v>
      </c>
      <c r="K68" s="113">
        <f t="shared" si="42"/>
        <v>357669037</v>
      </c>
      <c r="L68" s="112">
        <f t="shared" si="42"/>
        <v>73921000</v>
      </c>
      <c r="M68" s="113">
        <f t="shared" si="42"/>
        <v>64819748</v>
      </c>
      <c r="N68" s="112">
        <f t="shared" si="42"/>
        <v>114365000</v>
      </c>
      <c r="O68" s="113">
        <f t="shared" si="42"/>
        <v>176678462</v>
      </c>
      <c r="P68" s="112">
        <f t="shared" si="36"/>
        <v>617521000</v>
      </c>
      <c r="Q68" s="113">
        <f t="shared" si="37"/>
        <v>648711075</v>
      </c>
      <c r="R68" s="58">
        <f t="shared" si="38"/>
        <v>54.712463305420656</v>
      </c>
      <c r="S68" s="59">
        <f t="shared" si="39"/>
        <v>172.56888132301901</v>
      </c>
      <c r="T68" s="58">
        <f>IF((+$E63+$E65+$E66++$E67) =0,0,(P68   /(+$E63+$E65+$E66+$E67) )*100)</f>
        <v>75.0597418761988</v>
      </c>
      <c r="U68" s="60">
        <f>IF((+$E63+$E65+$E67) =0,0,(Q68  /(+$E63+$E65+$E67) )*100)</f>
        <v>78.850898741470218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1717641000</v>
      </c>
      <c r="C69" s="120">
        <f>SUM(C9:C16,C19:C25,C28:C31,C34,C37:C41,C44:C54,C57:C60,C63:C67)</f>
        <v>1916000</v>
      </c>
      <c r="D69" s="120"/>
      <c r="E69" s="120">
        <f t="shared" si="35"/>
        <v>1719557000</v>
      </c>
      <c r="F69" s="121">
        <f t="shared" ref="F69:O69" si="43">SUM(F9:F16,F19:F25,F28:F31,F34,F37:F41,F44:F54,F57:F60,F63:F67)</f>
        <v>1535630000</v>
      </c>
      <c r="G69" s="122">
        <f t="shared" si="43"/>
        <v>1489589000</v>
      </c>
      <c r="H69" s="121">
        <f t="shared" si="43"/>
        <v>90962000</v>
      </c>
      <c r="I69" s="122">
        <f t="shared" si="43"/>
        <v>69983942</v>
      </c>
      <c r="J69" s="121">
        <f t="shared" si="43"/>
        <v>456208000</v>
      </c>
      <c r="K69" s="122">
        <f t="shared" si="43"/>
        <v>612005923</v>
      </c>
      <c r="L69" s="121">
        <f t="shared" si="43"/>
        <v>154776000</v>
      </c>
      <c r="M69" s="122">
        <f t="shared" si="43"/>
        <v>124050845</v>
      </c>
      <c r="N69" s="121">
        <f t="shared" si="43"/>
        <v>198407000</v>
      </c>
      <c r="O69" s="122">
        <f t="shared" si="43"/>
        <v>570732828</v>
      </c>
      <c r="P69" s="121">
        <f t="shared" si="36"/>
        <v>900353000</v>
      </c>
      <c r="Q69" s="122">
        <f t="shared" si="37"/>
        <v>1376773538</v>
      </c>
      <c r="R69" s="67">
        <f t="shared" si="38"/>
        <v>28.18977102393136</v>
      </c>
      <c r="S69" s="68">
        <f t="shared" si="39"/>
        <v>360.07975842486201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53.861749222301988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82.362618927973202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1717641000</v>
      </c>
      <c r="C75" s="120">
        <f>SUM(C9:C16,C19:C25,C28:C31,C34,C37:C41,C44:C54,C57:C60,C63:C67,C71:C72)</f>
        <v>1916000</v>
      </c>
      <c r="D75" s="120"/>
      <c r="E75" s="120">
        <f>$B75      +$C75      +$D75</f>
        <v>1719557000</v>
      </c>
      <c r="F75" s="121">
        <f t="shared" ref="F75:O75" si="46">SUM(F9:F16,F19:F25,F28:F31,F34,F37:F41,F44:F54,F57:F60,F63:F67,F71:F72)</f>
        <v>1535630000</v>
      </c>
      <c r="G75" s="122">
        <f t="shared" si="46"/>
        <v>1489589000</v>
      </c>
      <c r="H75" s="121">
        <f t="shared" si="46"/>
        <v>90962000</v>
      </c>
      <c r="I75" s="122">
        <f t="shared" si="46"/>
        <v>69983942</v>
      </c>
      <c r="J75" s="121">
        <f t="shared" si="46"/>
        <v>456208000</v>
      </c>
      <c r="K75" s="122">
        <f t="shared" si="46"/>
        <v>612005923</v>
      </c>
      <c r="L75" s="121">
        <f t="shared" si="46"/>
        <v>154776000</v>
      </c>
      <c r="M75" s="122">
        <f t="shared" si="46"/>
        <v>124050845</v>
      </c>
      <c r="N75" s="121">
        <f t="shared" si="46"/>
        <v>198407000</v>
      </c>
      <c r="O75" s="122">
        <f t="shared" si="46"/>
        <v>570732828</v>
      </c>
      <c r="P75" s="121">
        <f>$H75      +$J75      +$L75      +$N75</f>
        <v>900353000</v>
      </c>
      <c r="Q75" s="122">
        <f>$I75      +$K75      +$M75      +$O75</f>
        <v>1376773538</v>
      </c>
      <c r="R75" s="67">
        <f>IF(($L75      =0),0,((($N75      -$L75      )/$L75      )*100))</f>
        <v>28.18977102393136</v>
      </c>
      <c r="S75" s="68">
        <f>IF(($M75      =0),0,((($O75      -$M75      )/$M75      )*100))</f>
        <v>360.07975842486201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53.861749222301988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82.362618927973202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wVNJMgzsowiLD7fVE4wAtD5zXscXGaviG7f76ozB9FTgCb7xQgoXA53KKhcVcW3AnGUxj/heRS/iveJE3jXtcA==" saltValue="yjgIWxWWOkvPK4xK97YDn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166000</v>
      </c>
      <c r="I10" s="110">
        <v>250011</v>
      </c>
      <c r="J10" s="109">
        <v>249000</v>
      </c>
      <c r="K10" s="110">
        <v>250011</v>
      </c>
      <c r="L10" s="109">
        <v>249000</v>
      </c>
      <c r="M10" s="110">
        <v>250011</v>
      </c>
      <c r="N10" s="109">
        <v>166000</v>
      </c>
      <c r="O10" s="110">
        <v>250011</v>
      </c>
      <c r="P10" s="109">
        <f t="shared" ref="P10:P17" si="1">$H10      +$J10      +$L10      +$N10</f>
        <v>830000</v>
      </c>
      <c r="Q10" s="110">
        <f t="shared" ref="Q10:Q17" si="2">$I10      +$K10      +$M10      +$O10</f>
        <v>1000044</v>
      </c>
      <c r="R10" s="54">
        <f t="shared" ref="R10:R17" si="3">IF(($L10      =0),0,((($N10      -$L10      )/$L10      )*100))</f>
        <v>-33.333333333333329</v>
      </c>
      <c r="S10" s="55">
        <f t="shared" ref="S10:S17" si="4">IF(($M10      =0),0,((($O10      -$M10      )/$M10      )*100))</f>
        <v>0</v>
      </c>
      <c r="T10" s="54">
        <f t="shared" ref="T10:T16" si="5">IF(($E10      =0),0,(($P10      /$E10      )*100))</f>
        <v>83</v>
      </c>
      <c r="U10" s="56">
        <f t="shared" ref="U10:U16" si="6">IF(($E10      =0),0,(($Q10      /$E10      )*100))</f>
        <v>100.00439999999999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9600000</v>
      </c>
      <c r="C11" s="108"/>
      <c r="D11" s="108"/>
      <c r="E11" s="108">
        <f t="shared" si="0"/>
        <v>9600000</v>
      </c>
      <c r="F11" s="109">
        <v>9600000</v>
      </c>
      <c r="G11" s="110">
        <v>7000000</v>
      </c>
      <c r="H11" s="109">
        <v>2601000</v>
      </c>
      <c r="I11" s="110">
        <v>2602757</v>
      </c>
      <c r="J11" s="109">
        <v>705000</v>
      </c>
      <c r="K11" s="110">
        <v>706423</v>
      </c>
      <c r="L11" s="109">
        <v>1079000</v>
      </c>
      <c r="M11" s="110">
        <v>1080902</v>
      </c>
      <c r="N11" s="109">
        <v>780000</v>
      </c>
      <c r="O11" s="110">
        <v>877242</v>
      </c>
      <c r="P11" s="109">
        <f t="shared" si="1"/>
        <v>5165000</v>
      </c>
      <c r="Q11" s="110">
        <f t="shared" si="2"/>
        <v>5267324</v>
      </c>
      <c r="R11" s="54">
        <f t="shared" si="3"/>
        <v>-27.710843373493976</v>
      </c>
      <c r="S11" s="55">
        <f t="shared" si="4"/>
        <v>-18.841671122821495</v>
      </c>
      <c r="T11" s="54">
        <f t="shared" si="5"/>
        <v>53.802083333333329</v>
      </c>
      <c r="U11" s="56">
        <f t="shared" si="6"/>
        <v>54.867958333333334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140208000</v>
      </c>
      <c r="C13" s="108"/>
      <c r="D13" s="108"/>
      <c r="E13" s="108">
        <f t="shared" si="0"/>
        <v>140208000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4000000</v>
      </c>
      <c r="C15" s="108"/>
      <c r="D15" s="108"/>
      <c r="E15" s="108">
        <f t="shared" si="0"/>
        <v>4000000</v>
      </c>
      <c r="F15" s="109">
        <v>4000000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154808000</v>
      </c>
      <c r="C17" s="111">
        <f>SUM(C9:C16)</f>
        <v>0</v>
      </c>
      <c r="D17" s="111"/>
      <c r="E17" s="111">
        <f t="shared" si="0"/>
        <v>154808000</v>
      </c>
      <c r="F17" s="112">
        <f t="shared" ref="F17:O17" si="7">SUM(F9:F16)</f>
        <v>14600000</v>
      </c>
      <c r="G17" s="113">
        <f t="shared" si="7"/>
        <v>8000000</v>
      </c>
      <c r="H17" s="112">
        <f t="shared" si="7"/>
        <v>2767000</v>
      </c>
      <c r="I17" s="113">
        <f t="shared" si="7"/>
        <v>2852768</v>
      </c>
      <c r="J17" s="112">
        <f t="shared" si="7"/>
        <v>954000</v>
      </c>
      <c r="K17" s="113">
        <f t="shared" si="7"/>
        <v>956434</v>
      </c>
      <c r="L17" s="112">
        <f t="shared" si="7"/>
        <v>1328000</v>
      </c>
      <c r="M17" s="113">
        <f t="shared" si="7"/>
        <v>1330913</v>
      </c>
      <c r="N17" s="112">
        <f t="shared" si="7"/>
        <v>946000</v>
      </c>
      <c r="O17" s="113">
        <f t="shared" si="7"/>
        <v>1127253</v>
      </c>
      <c r="P17" s="112">
        <f t="shared" si="1"/>
        <v>5995000</v>
      </c>
      <c r="Q17" s="113">
        <f t="shared" si="2"/>
        <v>6267368</v>
      </c>
      <c r="R17" s="58">
        <f t="shared" si="3"/>
        <v>-28.765060240963859</v>
      </c>
      <c r="S17" s="59">
        <f t="shared" si="4"/>
        <v>-15.302277459157738</v>
      </c>
      <c r="T17" s="58">
        <f>IF((SUM($E9:$E14))=0,0,(P17/(SUM($E9:$E14))*100))</f>
        <v>3.9752533022120842</v>
      </c>
      <c r="U17" s="60">
        <f>IF((SUM($E9:$E14))=0,0,(Q17/(SUM($E9:$E14))*100))</f>
        <v>4.155859105617739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972942000</v>
      </c>
      <c r="C30" s="108"/>
      <c r="D30" s="108"/>
      <c r="E30" s="108">
        <f>$B30      +$C30      +$D30</f>
        <v>972942000</v>
      </c>
      <c r="F30" s="109">
        <v>972942000</v>
      </c>
      <c r="G30" s="110">
        <v>972942000</v>
      </c>
      <c r="H30" s="109">
        <v>59196000</v>
      </c>
      <c r="I30" s="110">
        <v>59196</v>
      </c>
      <c r="J30" s="109">
        <v>471337000</v>
      </c>
      <c r="K30" s="110">
        <v>23893711</v>
      </c>
      <c r="L30" s="109">
        <v>90634000</v>
      </c>
      <c r="M30" s="110">
        <v>104074790</v>
      </c>
      <c r="N30" s="109">
        <v>291420000</v>
      </c>
      <c r="O30" s="110">
        <v>140266584</v>
      </c>
      <c r="P30" s="109">
        <f>$H30      +$J30      +$L30      +$N30</f>
        <v>912587000</v>
      </c>
      <c r="Q30" s="110">
        <f>$I30      +$K30      +$M30      +$O30</f>
        <v>268294281</v>
      </c>
      <c r="R30" s="54">
        <f>IF(($L30      =0),0,((($N30      -$L30      )/$L30      )*100))</f>
        <v>221.5349648034954</v>
      </c>
      <c r="S30" s="55">
        <f>IF(($M30      =0),0,((($O30      -$M30      )/$M30      )*100))</f>
        <v>34.774794164850107</v>
      </c>
      <c r="T30" s="54">
        <f>IF(($E30      =0),0,(($P30      /$E30      )*100))</f>
        <v>93.796649748905892</v>
      </c>
      <c r="U30" s="56">
        <f>IF(($E30      =0),0,(($Q30      /$E30      )*100))</f>
        <v>27.575567813908741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972942000</v>
      </c>
      <c r="C32" s="111">
        <f>SUM(C28:C31)</f>
        <v>0</v>
      </c>
      <c r="D32" s="111"/>
      <c r="E32" s="111">
        <f>$B32      +$C32      +$D32</f>
        <v>972942000</v>
      </c>
      <c r="F32" s="112">
        <f t="shared" ref="F32:O32" si="16">SUM(F28:F31)</f>
        <v>972942000</v>
      </c>
      <c r="G32" s="113">
        <f t="shared" si="16"/>
        <v>972942000</v>
      </c>
      <c r="H32" s="112">
        <f t="shared" si="16"/>
        <v>59196000</v>
      </c>
      <c r="I32" s="113">
        <f t="shared" si="16"/>
        <v>59196</v>
      </c>
      <c r="J32" s="112">
        <f t="shared" si="16"/>
        <v>471337000</v>
      </c>
      <c r="K32" s="113">
        <f t="shared" si="16"/>
        <v>23893711</v>
      </c>
      <c r="L32" s="112">
        <f t="shared" si="16"/>
        <v>90634000</v>
      </c>
      <c r="M32" s="113">
        <f t="shared" si="16"/>
        <v>104074790</v>
      </c>
      <c r="N32" s="112">
        <f t="shared" si="16"/>
        <v>291420000</v>
      </c>
      <c r="O32" s="113">
        <f t="shared" si="16"/>
        <v>140266584</v>
      </c>
      <c r="P32" s="112">
        <f>$H32      +$J32      +$L32      +$N32</f>
        <v>912587000</v>
      </c>
      <c r="Q32" s="113">
        <f>$I32      +$K32      +$M32      +$O32</f>
        <v>268294281</v>
      </c>
      <c r="R32" s="58">
        <f>IF(($L32      =0),0,((($N32      -$L32      )/$L32      )*100))</f>
        <v>221.5349648034954</v>
      </c>
      <c r="S32" s="59">
        <f>IF(($M32      =0),0,((($O32      -$M32      )/$M32      )*100))</f>
        <v>34.774794164850107</v>
      </c>
      <c r="T32" s="58">
        <f>IF($E32   =0,0,($P32   /$E32   )*100)</f>
        <v>93.796649748905892</v>
      </c>
      <c r="U32" s="60">
        <f>IF($E32   =0,0,($Q32   /$E32   )*100)</f>
        <v>27.575567813908741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4000000</v>
      </c>
      <c r="C34" s="108"/>
      <c r="D34" s="108"/>
      <c r="E34" s="108">
        <f>$B34      +$C34      +$D34</f>
        <v>4000000</v>
      </c>
      <c r="F34" s="109">
        <v>4000000</v>
      </c>
      <c r="G34" s="110">
        <v>4000000</v>
      </c>
      <c r="H34" s="109">
        <v>371000</v>
      </c>
      <c r="I34" s="110">
        <v>378000</v>
      </c>
      <c r="J34" s="109">
        <v>1134000</v>
      </c>
      <c r="K34" s="110">
        <v>756000</v>
      </c>
      <c r="L34" s="109">
        <v>1260000</v>
      </c>
      <c r="M34" s="110">
        <v>1253000</v>
      </c>
      <c r="N34" s="109">
        <v>1127000</v>
      </c>
      <c r="O34" s="110">
        <v>1134000</v>
      </c>
      <c r="P34" s="109">
        <f>$H34      +$J34      +$L34      +$N34</f>
        <v>3892000</v>
      </c>
      <c r="Q34" s="110">
        <f>$I34      +$K34      +$M34      +$O34</f>
        <v>3521000</v>
      </c>
      <c r="R34" s="54">
        <f>IF(($L34      =0),0,((($N34      -$L34      )/$L34      )*100))</f>
        <v>-10.555555555555555</v>
      </c>
      <c r="S34" s="55">
        <f>IF(($M34      =0),0,((($O34      -$M34      )/$M34      )*100))</f>
        <v>-9.4972067039106136</v>
      </c>
      <c r="T34" s="54">
        <f>IF(($E34      =0),0,(($P34      /$E34      )*100))</f>
        <v>97.3</v>
      </c>
      <c r="U34" s="56">
        <f>IF(($E34      =0),0,(($Q34      /$E34      )*100))</f>
        <v>88.024999999999991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4000000</v>
      </c>
      <c r="C35" s="111">
        <f>C34</f>
        <v>0</v>
      </c>
      <c r="D35" s="111"/>
      <c r="E35" s="111">
        <f>$B35      +$C35      +$D35</f>
        <v>4000000</v>
      </c>
      <c r="F35" s="112">
        <f t="shared" ref="F35:O35" si="17">F34</f>
        <v>4000000</v>
      </c>
      <c r="G35" s="113">
        <f t="shared" si="17"/>
        <v>4000000</v>
      </c>
      <c r="H35" s="112">
        <f t="shared" si="17"/>
        <v>371000</v>
      </c>
      <c r="I35" s="113">
        <f t="shared" si="17"/>
        <v>378000</v>
      </c>
      <c r="J35" s="112">
        <f t="shared" si="17"/>
        <v>1134000</v>
      </c>
      <c r="K35" s="113">
        <f t="shared" si="17"/>
        <v>756000</v>
      </c>
      <c r="L35" s="112">
        <f t="shared" si="17"/>
        <v>1260000</v>
      </c>
      <c r="M35" s="113">
        <f t="shared" si="17"/>
        <v>1253000</v>
      </c>
      <c r="N35" s="112">
        <f t="shared" si="17"/>
        <v>1127000</v>
      </c>
      <c r="O35" s="113">
        <f t="shared" si="17"/>
        <v>1134000</v>
      </c>
      <c r="P35" s="112">
        <f>$H35      +$J35      +$L35      +$N35</f>
        <v>3892000</v>
      </c>
      <c r="Q35" s="113">
        <f>$I35      +$K35      +$M35      +$O35</f>
        <v>3521000</v>
      </c>
      <c r="R35" s="58">
        <f>IF(($L35      =0),0,((($N35      -$L35      )/$L35      )*100))</f>
        <v>-10.555555555555555</v>
      </c>
      <c r="S35" s="59">
        <f>IF(($M35      =0),0,((($O35      -$M35      )/$M35      )*100))</f>
        <v>-9.4972067039106136</v>
      </c>
      <c r="T35" s="58">
        <f>IF($E35   =0,0,($P35   /$E35   )*100)</f>
        <v>97.3</v>
      </c>
      <c r="U35" s="60">
        <f>IF($E35   =0,0,($Q35   /$E35   )*100)</f>
        <v>88.024999999999991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19296000</v>
      </c>
      <c r="C38" s="108">
        <v>3225000</v>
      </c>
      <c r="D38" s="108"/>
      <c r="E38" s="108">
        <f t="shared" si="18"/>
        <v>22521000</v>
      </c>
      <c r="F38" s="109">
        <v>19296000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7000000</v>
      </c>
      <c r="C40" s="108"/>
      <c r="D40" s="108"/>
      <c r="E40" s="108">
        <f t="shared" si="18"/>
        <v>7000000</v>
      </c>
      <c r="F40" s="109">
        <v>7000000</v>
      </c>
      <c r="G40" s="110">
        <v>7000000</v>
      </c>
      <c r="H40" s="109"/>
      <c r="I40" s="110"/>
      <c r="J40" s="109">
        <v>4345000</v>
      </c>
      <c r="K40" s="110"/>
      <c r="L40" s="109">
        <v>150000</v>
      </c>
      <c r="M40" s="110"/>
      <c r="N40" s="109">
        <v>458000</v>
      </c>
      <c r="O40" s="110"/>
      <c r="P40" s="109">
        <f t="shared" si="19"/>
        <v>4953000</v>
      </c>
      <c r="Q40" s="110">
        <f t="shared" si="20"/>
        <v>0</v>
      </c>
      <c r="R40" s="54">
        <f t="shared" si="21"/>
        <v>205.33333333333331</v>
      </c>
      <c r="S40" s="55">
        <f t="shared" si="22"/>
        <v>0</v>
      </c>
      <c r="T40" s="54">
        <f t="shared" si="23"/>
        <v>70.757142857142853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26296000</v>
      </c>
      <c r="C42" s="111">
        <f>SUM(C37:C41)</f>
        <v>3225000</v>
      </c>
      <c r="D42" s="111"/>
      <c r="E42" s="111">
        <f t="shared" si="18"/>
        <v>29521000</v>
      </c>
      <c r="F42" s="112">
        <f t="shared" ref="F42:O42" si="25">SUM(F37:F41)</f>
        <v>26296000</v>
      </c>
      <c r="G42" s="113">
        <f t="shared" si="25"/>
        <v>7000000</v>
      </c>
      <c r="H42" s="112">
        <f t="shared" si="25"/>
        <v>0</v>
      </c>
      <c r="I42" s="113">
        <f t="shared" si="25"/>
        <v>0</v>
      </c>
      <c r="J42" s="112">
        <f t="shared" si="25"/>
        <v>4345000</v>
      </c>
      <c r="K42" s="113">
        <f t="shared" si="25"/>
        <v>0</v>
      </c>
      <c r="L42" s="112">
        <f t="shared" si="25"/>
        <v>150000</v>
      </c>
      <c r="M42" s="113">
        <f t="shared" si="25"/>
        <v>0</v>
      </c>
      <c r="N42" s="112">
        <f t="shared" si="25"/>
        <v>458000</v>
      </c>
      <c r="O42" s="113">
        <f t="shared" si="25"/>
        <v>0</v>
      </c>
      <c r="P42" s="112">
        <f t="shared" si="19"/>
        <v>4953000</v>
      </c>
      <c r="Q42" s="113">
        <f t="shared" si="20"/>
        <v>0</v>
      </c>
      <c r="R42" s="58">
        <f t="shared" si="21"/>
        <v>205.33333333333331</v>
      </c>
      <c r="S42" s="59">
        <f t="shared" si="22"/>
        <v>0</v>
      </c>
      <c r="T42" s="58">
        <f>IF((+$E37+$E40) =0,0,(P42   /(+$E37+$E40) )*100)</f>
        <v>70.757142857142853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772855000</v>
      </c>
      <c r="C67" s="108"/>
      <c r="D67" s="108"/>
      <c r="E67" s="108">
        <f t="shared" si="35"/>
        <v>772855000</v>
      </c>
      <c r="F67" s="109">
        <v>772855000</v>
      </c>
      <c r="G67" s="110">
        <v>772855000</v>
      </c>
      <c r="H67" s="109">
        <v>120362000</v>
      </c>
      <c r="I67" s="110">
        <v>157680000</v>
      </c>
      <c r="J67" s="109">
        <v>211640000</v>
      </c>
      <c r="K67" s="110">
        <v>251237744</v>
      </c>
      <c r="L67" s="109">
        <v>74588000</v>
      </c>
      <c r="M67" s="110">
        <v>209806026</v>
      </c>
      <c r="N67" s="109">
        <v>229409000</v>
      </c>
      <c r="O67" s="110">
        <v>353124002</v>
      </c>
      <c r="P67" s="109">
        <f t="shared" si="36"/>
        <v>635999000</v>
      </c>
      <c r="Q67" s="110">
        <f t="shared" si="37"/>
        <v>971847772</v>
      </c>
      <c r="R67" s="54">
        <f t="shared" si="38"/>
        <v>207.56824154019412</v>
      </c>
      <c r="S67" s="55">
        <f t="shared" si="39"/>
        <v>68.309751980145691</v>
      </c>
      <c r="T67" s="54">
        <f t="shared" si="40"/>
        <v>82.292150532764879</v>
      </c>
      <c r="U67" s="56">
        <f t="shared" si="41"/>
        <v>125.74774983664466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772855000</v>
      </c>
      <c r="C68" s="111">
        <f>SUM(C63:C67)</f>
        <v>0</v>
      </c>
      <c r="D68" s="111"/>
      <c r="E68" s="111">
        <f t="shared" si="35"/>
        <v>772855000</v>
      </c>
      <c r="F68" s="112">
        <f t="shared" ref="F68:O68" si="42">SUM(F63:F67)</f>
        <v>772855000</v>
      </c>
      <c r="G68" s="113">
        <f t="shared" si="42"/>
        <v>772855000</v>
      </c>
      <c r="H68" s="112">
        <f t="shared" si="42"/>
        <v>120362000</v>
      </c>
      <c r="I68" s="113">
        <f t="shared" si="42"/>
        <v>157680000</v>
      </c>
      <c r="J68" s="112">
        <f t="shared" si="42"/>
        <v>211640000</v>
      </c>
      <c r="K68" s="113">
        <f t="shared" si="42"/>
        <v>251237744</v>
      </c>
      <c r="L68" s="112">
        <f t="shared" si="42"/>
        <v>74588000</v>
      </c>
      <c r="M68" s="113">
        <f t="shared" si="42"/>
        <v>209806026</v>
      </c>
      <c r="N68" s="112">
        <f t="shared" si="42"/>
        <v>229409000</v>
      </c>
      <c r="O68" s="113">
        <f t="shared" si="42"/>
        <v>353124002</v>
      </c>
      <c r="P68" s="112">
        <f t="shared" si="36"/>
        <v>635999000</v>
      </c>
      <c r="Q68" s="113">
        <f t="shared" si="37"/>
        <v>971847772</v>
      </c>
      <c r="R68" s="58">
        <f t="shared" si="38"/>
        <v>207.56824154019412</v>
      </c>
      <c r="S68" s="59">
        <f t="shared" si="39"/>
        <v>68.309751980145691</v>
      </c>
      <c r="T68" s="58">
        <f>IF((+$E63+$E65+$E66++$E67) =0,0,(P68   /(+$E63+$E65+$E66+$E67) )*100)</f>
        <v>82.292150532764879</v>
      </c>
      <c r="U68" s="60">
        <f>IF((+$E63+$E65+$E67) =0,0,(Q68  /(+$E63+$E65+$E67) )*100)</f>
        <v>125.74774983664466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1930901000</v>
      </c>
      <c r="C69" s="120">
        <f>SUM(C9:C16,C19:C25,C28:C31,C34,C37:C41,C44:C54,C57:C60,C63:C67)</f>
        <v>3225000</v>
      </c>
      <c r="D69" s="120"/>
      <c r="E69" s="120">
        <f t="shared" si="35"/>
        <v>1934126000</v>
      </c>
      <c r="F69" s="121">
        <f t="shared" ref="F69:O69" si="43">SUM(F9:F16,F19:F25,F28:F31,F34,F37:F41,F44:F54,F57:F60,F63:F67)</f>
        <v>1790693000</v>
      </c>
      <c r="G69" s="122">
        <f t="shared" si="43"/>
        <v>1764797000</v>
      </c>
      <c r="H69" s="121">
        <f t="shared" si="43"/>
        <v>182696000</v>
      </c>
      <c r="I69" s="122">
        <f t="shared" si="43"/>
        <v>160969964</v>
      </c>
      <c r="J69" s="121">
        <f t="shared" si="43"/>
        <v>689410000</v>
      </c>
      <c r="K69" s="122">
        <f t="shared" si="43"/>
        <v>276843889</v>
      </c>
      <c r="L69" s="121">
        <f t="shared" si="43"/>
        <v>167960000</v>
      </c>
      <c r="M69" s="122">
        <f t="shared" si="43"/>
        <v>316464729</v>
      </c>
      <c r="N69" s="121">
        <f t="shared" si="43"/>
        <v>523360000</v>
      </c>
      <c r="O69" s="122">
        <f t="shared" si="43"/>
        <v>495651839</v>
      </c>
      <c r="P69" s="121">
        <f t="shared" si="36"/>
        <v>1563426000</v>
      </c>
      <c r="Q69" s="122">
        <f t="shared" si="37"/>
        <v>1249930421</v>
      </c>
      <c r="R69" s="67">
        <f t="shared" si="38"/>
        <v>211.5979995236961</v>
      </c>
      <c r="S69" s="68">
        <f t="shared" si="39"/>
        <v>56.621510575985866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81.957533137101237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65.523545021112866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1930901000</v>
      </c>
      <c r="C75" s="120">
        <f>SUM(C9:C16,C19:C25,C28:C31,C34,C37:C41,C44:C54,C57:C60,C63:C67,C71:C72)</f>
        <v>3225000</v>
      </c>
      <c r="D75" s="120"/>
      <c r="E75" s="120">
        <f>$B75      +$C75      +$D75</f>
        <v>1934126000</v>
      </c>
      <c r="F75" s="121">
        <f t="shared" ref="F75:O75" si="46">SUM(F9:F16,F19:F25,F28:F31,F34,F37:F41,F44:F54,F57:F60,F63:F67,F71:F72)</f>
        <v>1790693000</v>
      </c>
      <c r="G75" s="122">
        <f t="shared" si="46"/>
        <v>1764797000</v>
      </c>
      <c r="H75" s="121">
        <f t="shared" si="46"/>
        <v>182696000</v>
      </c>
      <c r="I75" s="122">
        <f t="shared" si="46"/>
        <v>160969964</v>
      </c>
      <c r="J75" s="121">
        <f t="shared" si="46"/>
        <v>689410000</v>
      </c>
      <c r="K75" s="122">
        <f t="shared" si="46"/>
        <v>276843889</v>
      </c>
      <c r="L75" s="121">
        <f t="shared" si="46"/>
        <v>167960000</v>
      </c>
      <c r="M75" s="122">
        <f t="shared" si="46"/>
        <v>316464729</v>
      </c>
      <c r="N75" s="121">
        <f t="shared" si="46"/>
        <v>523360000</v>
      </c>
      <c r="O75" s="122">
        <f t="shared" si="46"/>
        <v>495651839</v>
      </c>
      <c r="P75" s="121">
        <f>$H75      +$J75      +$L75      +$N75</f>
        <v>1563426000</v>
      </c>
      <c r="Q75" s="122">
        <f>$I75      +$K75      +$M75      +$O75</f>
        <v>1249930421</v>
      </c>
      <c r="R75" s="67">
        <f>IF(($L75      =0),0,((($N75      -$L75      )/$L75      )*100))</f>
        <v>211.5979995236961</v>
      </c>
      <c r="S75" s="68">
        <f>IF(($M75      =0),0,((($O75      -$M75      )/$M75      )*100))</f>
        <v>56.621510575985866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81.957533137101237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65.523545021112866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7J/E52Y8OXCrQrh7m+geDbkJNIBxn/sKb0tIusU8Gy1h4VgwfTMk0yNpHtSaxl8Amn5Jnw6lY3Eh3nyW3F/oEQ==" saltValue="NVR4TKLiV5H/eCp2B42lv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2000000</v>
      </c>
      <c r="C10" s="108"/>
      <c r="D10" s="108"/>
      <c r="E10" s="108">
        <f t="shared" ref="E10:E17" si="0">$B10      +$C10      +$D10</f>
        <v>2000000</v>
      </c>
      <c r="F10" s="109">
        <v>2000000</v>
      </c>
      <c r="G10" s="110">
        <v>2000000</v>
      </c>
      <c r="H10" s="109">
        <v>668000</v>
      </c>
      <c r="I10" s="110">
        <v>462861</v>
      </c>
      <c r="J10" s="109">
        <v>1107000</v>
      </c>
      <c r="K10" s="110">
        <v>1322997</v>
      </c>
      <c r="L10" s="109">
        <v>200000</v>
      </c>
      <c r="M10" s="110">
        <v>464932</v>
      </c>
      <c r="N10" s="109"/>
      <c r="O10" s="110">
        <v>-250790</v>
      </c>
      <c r="P10" s="109">
        <f t="shared" ref="P10:P17" si="1">$H10      +$J10      +$L10      +$N10</f>
        <v>1975000</v>
      </c>
      <c r="Q10" s="110">
        <f t="shared" ref="Q10:Q17" si="2">$I10      +$K10      +$M10      +$O10</f>
        <v>2000000</v>
      </c>
      <c r="R10" s="54">
        <f t="shared" ref="R10:R17" si="3">IF(($L10      =0),0,((($N10      -$L10      )/$L10      )*100))</f>
        <v>-100</v>
      </c>
      <c r="S10" s="55">
        <f t="shared" ref="S10:S17" si="4">IF(($M10      =0),0,((($O10      -$M10      )/$M10      )*100))</f>
        <v>-153.94122151196302</v>
      </c>
      <c r="T10" s="54">
        <f t="shared" ref="T10:T16" si="5">IF(($E10      =0),0,(($P10      /$E10      )*100))</f>
        <v>98.75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151868000</v>
      </c>
      <c r="C13" s="108"/>
      <c r="D13" s="108"/>
      <c r="E13" s="108">
        <f t="shared" si="0"/>
        <v>151868000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>
        <v>38426116</v>
      </c>
      <c r="N13" s="109"/>
      <c r="O13" s="110">
        <v>258336353</v>
      </c>
      <c r="P13" s="109">
        <f t="shared" si="1"/>
        <v>0</v>
      </c>
      <c r="Q13" s="110">
        <f t="shared" si="2"/>
        <v>296762469</v>
      </c>
      <c r="R13" s="54">
        <f t="shared" si="3"/>
        <v>0</v>
      </c>
      <c r="S13" s="55">
        <f t="shared" si="4"/>
        <v>572.29368953135941</v>
      </c>
      <c r="T13" s="54">
        <f t="shared" si="5"/>
        <v>0</v>
      </c>
      <c r="U13" s="56">
        <f t="shared" si="6"/>
        <v>195.40816300998236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>
        <v>7089000</v>
      </c>
      <c r="W14" s="110" t="s">
        <v>36</v>
      </c>
    </row>
    <row r="15" spans="1:23" ht="13" customHeight="1" x14ac:dyDescent="0.3">
      <c r="A15" s="53" t="s">
        <v>42</v>
      </c>
      <c r="B15" s="108">
        <v>3500000</v>
      </c>
      <c r="C15" s="108"/>
      <c r="D15" s="108"/>
      <c r="E15" s="108">
        <f t="shared" si="0"/>
        <v>3500000</v>
      </c>
      <c r="F15" s="109">
        <v>3500000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157368000</v>
      </c>
      <c r="C17" s="111">
        <f>SUM(C9:C16)</f>
        <v>0</v>
      </c>
      <c r="D17" s="111"/>
      <c r="E17" s="111">
        <f t="shared" si="0"/>
        <v>157368000</v>
      </c>
      <c r="F17" s="112">
        <f t="shared" ref="F17:O17" si="7">SUM(F9:F16)</f>
        <v>5500000</v>
      </c>
      <c r="G17" s="113">
        <f t="shared" si="7"/>
        <v>2000000</v>
      </c>
      <c r="H17" s="112">
        <f t="shared" si="7"/>
        <v>668000</v>
      </c>
      <c r="I17" s="113">
        <f t="shared" si="7"/>
        <v>462861</v>
      </c>
      <c r="J17" s="112">
        <f t="shared" si="7"/>
        <v>1107000</v>
      </c>
      <c r="K17" s="113">
        <f t="shared" si="7"/>
        <v>1322997</v>
      </c>
      <c r="L17" s="112">
        <f t="shared" si="7"/>
        <v>200000</v>
      </c>
      <c r="M17" s="113">
        <f t="shared" si="7"/>
        <v>38891048</v>
      </c>
      <c r="N17" s="112">
        <f t="shared" si="7"/>
        <v>0</v>
      </c>
      <c r="O17" s="113">
        <f t="shared" si="7"/>
        <v>258085563</v>
      </c>
      <c r="P17" s="112">
        <f t="shared" si="1"/>
        <v>1975000</v>
      </c>
      <c r="Q17" s="113">
        <f t="shared" si="2"/>
        <v>298762469</v>
      </c>
      <c r="R17" s="58">
        <f t="shared" si="3"/>
        <v>-100</v>
      </c>
      <c r="S17" s="59">
        <f t="shared" si="4"/>
        <v>563.61174684724369</v>
      </c>
      <c r="T17" s="58">
        <f>IF((SUM($E9:$E14))=0,0,(P17/(SUM($E9:$E14))*100))</f>
        <v>1.2835677333818598</v>
      </c>
      <c r="U17" s="60">
        <f>IF((SUM($E9:$E14))=0,0,(Q17/(SUM($E9:$E14))*100))</f>
        <v>194.16803298931552</v>
      </c>
      <c r="V17" s="112">
        <f>SUM(V9:V16)</f>
        <v>7089000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696253000</v>
      </c>
      <c r="C30" s="108"/>
      <c r="D30" s="108"/>
      <c r="E30" s="108">
        <f>$B30      +$C30      +$D30</f>
        <v>696253000</v>
      </c>
      <c r="F30" s="109">
        <v>696253000</v>
      </c>
      <c r="G30" s="110">
        <v>472253000</v>
      </c>
      <c r="H30" s="109">
        <v>73973000</v>
      </c>
      <c r="I30" s="110">
        <v>133815710</v>
      </c>
      <c r="J30" s="109">
        <v>84308000</v>
      </c>
      <c r="K30" s="110">
        <v>130925358</v>
      </c>
      <c r="L30" s="109">
        <v>313972000</v>
      </c>
      <c r="M30" s="110">
        <v>140245395</v>
      </c>
      <c r="N30" s="109"/>
      <c r="O30" s="110">
        <v>34313430</v>
      </c>
      <c r="P30" s="109">
        <f>$H30      +$J30      +$L30      +$N30</f>
        <v>472253000</v>
      </c>
      <c r="Q30" s="110">
        <f>$I30      +$K30      +$M30      +$O30</f>
        <v>439299893</v>
      </c>
      <c r="R30" s="54">
        <f>IF(($L30      =0),0,((($N30      -$L30      )/$L30      )*100))</f>
        <v>-100</v>
      </c>
      <c r="S30" s="55">
        <f>IF(($M30      =0),0,((($O30      -$M30      )/$M30      )*100))</f>
        <v>-75.533292911328743</v>
      </c>
      <c r="T30" s="54">
        <f>IF(($E30      =0),0,(($P30      /$E30      )*100))</f>
        <v>67.827786738441347</v>
      </c>
      <c r="U30" s="56">
        <f>IF(($E30      =0),0,(($Q30      /$E30      )*100))</f>
        <v>63.094865372213839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696253000</v>
      </c>
      <c r="C32" s="111">
        <f>SUM(C28:C31)</f>
        <v>0</v>
      </c>
      <c r="D32" s="111"/>
      <c r="E32" s="111">
        <f>$B32      +$C32      +$D32</f>
        <v>696253000</v>
      </c>
      <c r="F32" s="112">
        <f t="shared" ref="F32:O32" si="16">SUM(F28:F31)</f>
        <v>696253000</v>
      </c>
      <c r="G32" s="113">
        <f t="shared" si="16"/>
        <v>472253000</v>
      </c>
      <c r="H32" s="112">
        <f t="shared" si="16"/>
        <v>73973000</v>
      </c>
      <c r="I32" s="113">
        <f t="shared" si="16"/>
        <v>133815710</v>
      </c>
      <c r="J32" s="112">
        <f t="shared" si="16"/>
        <v>84308000</v>
      </c>
      <c r="K32" s="113">
        <f t="shared" si="16"/>
        <v>130925358</v>
      </c>
      <c r="L32" s="112">
        <f t="shared" si="16"/>
        <v>313972000</v>
      </c>
      <c r="M32" s="113">
        <f t="shared" si="16"/>
        <v>140245395</v>
      </c>
      <c r="N32" s="112">
        <f t="shared" si="16"/>
        <v>0</v>
      </c>
      <c r="O32" s="113">
        <f t="shared" si="16"/>
        <v>34313430</v>
      </c>
      <c r="P32" s="112">
        <f>$H32      +$J32      +$L32      +$N32</f>
        <v>472253000</v>
      </c>
      <c r="Q32" s="113">
        <f>$I32      +$K32      +$M32      +$O32</f>
        <v>439299893</v>
      </c>
      <c r="R32" s="58">
        <f>IF(($L32      =0),0,((($N32      -$L32      )/$L32      )*100))</f>
        <v>-100</v>
      </c>
      <c r="S32" s="59">
        <f>IF(($M32      =0),0,((($O32      -$M32      )/$M32      )*100))</f>
        <v>-75.533292911328743</v>
      </c>
      <c r="T32" s="58">
        <f>IF($E32   =0,0,($P32   /$E32   )*100)</f>
        <v>67.827786738441347</v>
      </c>
      <c r="U32" s="60">
        <f>IF($E32   =0,0,($Q32   /$E32   )*100)</f>
        <v>63.094865372213839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9308000</v>
      </c>
      <c r="C34" s="108"/>
      <c r="D34" s="108"/>
      <c r="E34" s="108">
        <f>$B34      +$C34      +$D34</f>
        <v>9308000</v>
      </c>
      <c r="F34" s="109">
        <v>9308000</v>
      </c>
      <c r="G34" s="110">
        <v>9308000</v>
      </c>
      <c r="H34" s="109">
        <v>2327000</v>
      </c>
      <c r="I34" s="110"/>
      <c r="J34" s="109">
        <v>4189000</v>
      </c>
      <c r="K34" s="110"/>
      <c r="L34" s="109">
        <v>2792000</v>
      </c>
      <c r="M34" s="110"/>
      <c r="N34" s="109"/>
      <c r="O34" s="110"/>
      <c r="P34" s="109">
        <f>$H34      +$J34      +$L34      +$N34</f>
        <v>9308000</v>
      </c>
      <c r="Q34" s="110">
        <f>$I34      +$K34      +$M34      +$O34</f>
        <v>0</v>
      </c>
      <c r="R34" s="54">
        <f>IF(($L34      =0),0,((($N34      -$L34      )/$L34      )*100))</f>
        <v>-100</v>
      </c>
      <c r="S34" s="55">
        <f>IF(($M34      =0),0,((($O34      -$M34      )/$M34      )*100))</f>
        <v>0</v>
      </c>
      <c r="T34" s="54">
        <f>IF(($E34      =0),0,(($P34      /$E34      )*100))</f>
        <v>100</v>
      </c>
      <c r="U34" s="56">
        <f>IF(($E34      =0),0,(($Q34      /$E34      )*100))</f>
        <v>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9308000</v>
      </c>
      <c r="C35" s="111">
        <f>C34</f>
        <v>0</v>
      </c>
      <c r="D35" s="111"/>
      <c r="E35" s="111">
        <f>$B35      +$C35      +$D35</f>
        <v>9308000</v>
      </c>
      <c r="F35" s="112">
        <f t="shared" ref="F35:O35" si="17">F34</f>
        <v>9308000</v>
      </c>
      <c r="G35" s="113">
        <f t="shared" si="17"/>
        <v>9308000</v>
      </c>
      <c r="H35" s="112">
        <f t="shared" si="17"/>
        <v>2327000</v>
      </c>
      <c r="I35" s="113">
        <f t="shared" si="17"/>
        <v>0</v>
      </c>
      <c r="J35" s="112">
        <f t="shared" si="17"/>
        <v>4189000</v>
      </c>
      <c r="K35" s="113">
        <f t="shared" si="17"/>
        <v>0</v>
      </c>
      <c r="L35" s="112">
        <f t="shared" si="17"/>
        <v>2792000</v>
      </c>
      <c r="M35" s="113">
        <f t="shared" si="17"/>
        <v>0</v>
      </c>
      <c r="N35" s="112">
        <f t="shared" si="17"/>
        <v>0</v>
      </c>
      <c r="O35" s="113">
        <f t="shared" si="17"/>
        <v>0</v>
      </c>
      <c r="P35" s="112">
        <f>$H35      +$J35      +$L35      +$N35</f>
        <v>9308000</v>
      </c>
      <c r="Q35" s="113">
        <f>$I35      +$K35      +$M35      +$O35</f>
        <v>0</v>
      </c>
      <c r="R35" s="58">
        <f>IF(($L35      =0),0,((($N35      -$L35      )/$L35      )*100))</f>
        <v>-100</v>
      </c>
      <c r="S35" s="59">
        <f>IF(($M35      =0),0,((($O35      -$M35      )/$M35      )*100))</f>
        <v>0</v>
      </c>
      <c r="T35" s="58">
        <f>IF($E35   =0,0,($P35   /$E35   )*100)</f>
        <v>100</v>
      </c>
      <c r="U35" s="60">
        <f>IF($E35   =0,0,($Q35   /$E35   )*100)</f>
        <v>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12471000</v>
      </c>
      <c r="C38" s="108">
        <v>139000</v>
      </c>
      <c r="D38" s="108"/>
      <c r="E38" s="108">
        <f t="shared" si="18"/>
        <v>12610000</v>
      </c>
      <c r="F38" s="109">
        <v>12471000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12471000</v>
      </c>
      <c r="C42" s="111">
        <f>SUM(C37:C41)</f>
        <v>139000</v>
      </c>
      <c r="D42" s="111"/>
      <c r="E42" s="111">
        <f t="shared" si="18"/>
        <v>12610000</v>
      </c>
      <c r="F42" s="112">
        <f t="shared" ref="F42:O42" si="25">SUM(F37:F41)</f>
        <v>12471000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669938000</v>
      </c>
      <c r="C67" s="108"/>
      <c r="D67" s="108"/>
      <c r="E67" s="108">
        <f t="shared" si="35"/>
        <v>669938000</v>
      </c>
      <c r="F67" s="109">
        <v>669938000</v>
      </c>
      <c r="G67" s="110">
        <v>669938000</v>
      </c>
      <c r="H67" s="109">
        <v>129892000</v>
      </c>
      <c r="I67" s="110">
        <v>148659539</v>
      </c>
      <c r="J67" s="109">
        <v>183043000</v>
      </c>
      <c r="K67" s="110">
        <v>705090873</v>
      </c>
      <c r="L67" s="109">
        <v>85370000</v>
      </c>
      <c r="M67" s="110">
        <v>-493529380</v>
      </c>
      <c r="N67" s="109">
        <v>261722000</v>
      </c>
      <c r="O67" s="110">
        <v>258189115</v>
      </c>
      <c r="P67" s="109">
        <f t="shared" si="36"/>
        <v>660027000</v>
      </c>
      <c r="Q67" s="110">
        <f t="shared" si="37"/>
        <v>618410147</v>
      </c>
      <c r="R67" s="54">
        <f t="shared" si="38"/>
        <v>206.57373784701883</v>
      </c>
      <c r="S67" s="55">
        <f t="shared" si="39"/>
        <v>-152.31484192491237</v>
      </c>
      <c r="T67" s="54">
        <f t="shared" si="40"/>
        <v>98.520609369822282</v>
      </c>
      <c r="U67" s="56">
        <f t="shared" si="41"/>
        <v>92.308563926811132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669938000</v>
      </c>
      <c r="C68" s="111">
        <f>SUM(C63:C67)</f>
        <v>0</v>
      </c>
      <c r="D68" s="111"/>
      <c r="E68" s="111">
        <f t="shared" si="35"/>
        <v>669938000</v>
      </c>
      <c r="F68" s="112">
        <f t="shared" ref="F68:O68" si="42">SUM(F63:F67)</f>
        <v>669938000</v>
      </c>
      <c r="G68" s="113">
        <f t="shared" si="42"/>
        <v>669938000</v>
      </c>
      <c r="H68" s="112">
        <f t="shared" si="42"/>
        <v>129892000</v>
      </c>
      <c r="I68" s="113">
        <f t="shared" si="42"/>
        <v>148659539</v>
      </c>
      <c r="J68" s="112">
        <f t="shared" si="42"/>
        <v>183043000</v>
      </c>
      <c r="K68" s="113">
        <f t="shared" si="42"/>
        <v>705090873</v>
      </c>
      <c r="L68" s="112">
        <f t="shared" si="42"/>
        <v>85370000</v>
      </c>
      <c r="M68" s="113">
        <f t="shared" si="42"/>
        <v>-493529380</v>
      </c>
      <c r="N68" s="112">
        <f t="shared" si="42"/>
        <v>261722000</v>
      </c>
      <c r="O68" s="113">
        <f t="shared" si="42"/>
        <v>258189115</v>
      </c>
      <c r="P68" s="112">
        <f t="shared" si="36"/>
        <v>660027000</v>
      </c>
      <c r="Q68" s="113">
        <f t="shared" si="37"/>
        <v>618410147</v>
      </c>
      <c r="R68" s="58">
        <f t="shared" si="38"/>
        <v>206.57373784701883</v>
      </c>
      <c r="S68" s="59">
        <f t="shared" si="39"/>
        <v>-152.31484192491237</v>
      </c>
      <c r="T68" s="58">
        <f>IF((+$E63+$E65+$E66++$E67) =0,0,(P68   /(+$E63+$E65+$E66+$E67) )*100)</f>
        <v>98.520609369822282</v>
      </c>
      <c r="U68" s="60">
        <f>IF((+$E63+$E65+$E67) =0,0,(Q68  /(+$E63+$E65+$E67) )*100)</f>
        <v>92.308563926811132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1545338000</v>
      </c>
      <c r="C69" s="120">
        <f>SUM(C9:C16,C19:C25,C28:C31,C34,C37:C41,C44:C54,C57:C60,C63:C67)</f>
        <v>139000</v>
      </c>
      <c r="D69" s="120"/>
      <c r="E69" s="120">
        <f t="shared" si="35"/>
        <v>1545477000</v>
      </c>
      <c r="F69" s="121">
        <f t="shared" ref="F69:O69" si="43">SUM(F9:F16,F19:F25,F28:F31,F34,F37:F41,F44:F54,F57:F60,F63:F67)</f>
        <v>1393470000</v>
      </c>
      <c r="G69" s="122">
        <f t="shared" si="43"/>
        <v>1153499000</v>
      </c>
      <c r="H69" s="121">
        <f t="shared" si="43"/>
        <v>206860000</v>
      </c>
      <c r="I69" s="122">
        <f t="shared" si="43"/>
        <v>282938110</v>
      </c>
      <c r="J69" s="121">
        <f t="shared" si="43"/>
        <v>272647000</v>
      </c>
      <c r="K69" s="122">
        <f t="shared" si="43"/>
        <v>837339228</v>
      </c>
      <c r="L69" s="121">
        <f t="shared" si="43"/>
        <v>402334000</v>
      </c>
      <c r="M69" s="122">
        <f t="shared" si="43"/>
        <v>-314392937</v>
      </c>
      <c r="N69" s="121">
        <f t="shared" si="43"/>
        <v>261722000</v>
      </c>
      <c r="O69" s="122">
        <f t="shared" si="43"/>
        <v>550588108</v>
      </c>
      <c r="P69" s="121">
        <f t="shared" si="36"/>
        <v>1143563000</v>
      </c>
      <c r="Q69" s="122">
        <f t="shared" si="37"/>
        <v>1356472509</v>
      </c>
      <c r="R69" s="67">
        <f t="shared" si="38"/>
        <v>-34.949072163923503</v>
      </c>
      <c r="S69" s="68">
        <f t="shared" si="39"/>
        <v>-275.12737825913689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74.773615489284126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88.695029316050366</v>
      </c>
      <c r="V69" s="121">
        <f>SUM(V9:V16,V19:V25,V28:V31,V34,V37:V41,V44:V54,V57:V60,V63:V67)</f>
        <v>7089000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1545338000</v>
      </c>
      <c r="C75" s="120">
        <f>SUM(C9:C16,C19:C25,C28:C31,C34,C37:C41,C44:C54,C57:C60,C63:C67,C71:C72)</f>
        <v>139000</v>
      </c>
      <c r="D75" s="120"/>
      <c r="E75" s="120">
        <f>$B75      +$C75      +$D75</f>
        <v>1545477000</v>
      </c>
      <c r="F75" s="121">
        <f t="shared" ref="F75:O75" si="46">SUM(F9:F16,F19:F25,F28:F31,F34,F37:F41,F44:F54,F57:F60,F63:F67,F71:F72)</f>
        <v>1393470000</v>
      </c>
      <c r="G75" s="122">
        <f t="shared" si="46"/>
        <v>1153499000</v>
      </c>
      <c r="H75" s="121">
        <f t="shared" si="46"/>
        <v>206860000</v>
      </c>
      <c r="I75" s="122">
        <f t="shared" si="46"/>
        <v>282938110</v>
      </c>
      <c r="J75" s="121">
        <f t="shared" si="46"/>
        <v>272647000</v>
      </c>
      <c r="K75" s="122">
        <f t="shared" si="46"/>
        <v>837339228</v>
      </c>
      <c r="L75" s="121">
        <f t="shared" si="46"/>
        <v>402334000</v>
      </c>
      <c r="M75" s="122">
        <f t="shared" si="46"/>
        <v>-314392937</v>
      </c>
      <c r="N75" s="121">
        <f t="shared" si="46"/>
        <v>261722000</v>
      </c>
      <c r="O75" s="122">
        <f t="shared" si="46"/>
        <v>550588108</v>
      </c>
      <c r="P75" s="121">
        <f>$H75      +$J75      +$L75      +$N75</f>
        <v>1143563000</v>
      </c>
      <c r="Q75" s="122">
        <f>$I75      +$K75      +$M75      +$O75</f>
        <v>1356472509</v>
      </c>
      <c r="R75" s="67">
        <f>IF(($L75      =0),0,((($N75      -$L75      )/$L75      )*100))</f>
        <v>-34.949072163923503</v>
      </c>
      <c r="S75" s="68">
        <f>IF(($M75      =0),0,((($O75      -$M75      )/$M75      )*100))</f>
        <v>-275.12737825913689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74.773615489284126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88.695029316050366</v>
      </c>
      <c r="V75" s="121">
        <f>SUM(V9:V16,V19:V25,V28:V31,V34,V37:V41,V44:V54,V57:V60,V63:V67,V71:V72)</f>
        <v>7089000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OqU2aRQLpHiCMN9kFMAAwUe7OHjbdk8itWGk6g8YWd04N9tsUGUYuSKPXtBP5o22cqFDWqb6csyrUa+msqqlJQ==" saltValue="YOsxbVAyvsMa+1G5IsBuy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105000</v>
      </c>
      <c r="I10" s="110">
        <v>106090</v>
      </c>
      <c r="J10" s="109">
        <v>105000</v>
      </c>
      <c r="K10" s="110">
        <v>106050</v>
      </c>
      <c r="L10" s="109">
        <v>106000</v>
      </c>
      <c r="M10" s="110">
        <v>106382</v>
      </c>
      <c r="N10" s="109">
        <v>588000</v>
      </c>
      <c r="O10" s="110">
        <v>681479</v>
      </c>
      <c r="P10" s="109">
        <f t="shared" ref="P10:P17" si="1">$H10      +$J10      +$L10      +$N10</f>
        <v>904000</v>
      </c>
      <c r="Q10" s="110">
        <f t="shared" ref="Q10:Q17" si="2">$I10      +$K10      +$M10      +$O10</f>
        <v>1000001</v>
      </c>
      <c r="R10" s="54">
        <f t="shared" ref="R10:R17" si="3">IF(($L10      =0),0,((($N10      -$L10      )/$L10      )*100))</f>
        <v>454.71698113207549</v>
      </c>
      <c r="S10" s="55">
        <f t="shared" ref="S10:S17" si="4">IF(($M10      =0),0,((($O10      -$M10      )/$M10      )*100))</f>
        <v>540.59615348461205</v>
      </c>
      <c r="T10" s="54">
        <f t="shared" ref="T10:T16" si="5">IF(($E10      =0),0,(($P10      /$E10      )*100))</f>
        <v>90.4</v>
      </c>
      <c r="U10" s="56">
        <f t="shared" ref="U10:U16" si="6">IF(($E10      =0),0,(($Q10      /$E10      )*100))</f>
        <v>100.00009999999999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27500000</v>
      </c>
      <c r="C11" s="108"/>
      <c r="D11" s="108"/>
      <c r="E11" s="108">
        <f t="shared" si="0"/>
        <v>27500000</v>
      </c>
      <c r="F11" s="109">
        <v>27500000</v>
      </c>
      <c r="G11" s="110">
        <v>27500000</v>
      </c>
      <c r="H11" s="109">
        <v>4730000</v>
      </c>
      <c r="I11" s="110">
        <v>12463336</v>
      </c>
      <c r="J11" s="109">
        <v>4151000</v>
      </c>
      <c r="K11" s="110">
        <v>2033724</v>
      </c>
      <c r="L11" s="109">
        <v>4800000</v>
      </c>
      <c r="M11" s="110">
        <v>8950880</v>
      </c>
      <c r="N11" s="109">
        <v>13819000</v>
      </c>
      <c r="O11" s="110">
        <v>1664773</v>
      </c>
      <c r="P11" s="109">
        <f t="shared" si="1"/>
        <v>27500000</v>
      </c>
      <c r="Q11" s="110">
        <f t="shared" si="2"/>
        <v>25112713</v>
      </c>
      <c r="R11" s="54">
        <f t="shared" si="3"/>
        <v>187.89583333333331</v>
      </c>
      <c r="S11" s="55">
        <f t="shared" si="4"/>
        <v>-81.401013084746978</v>
      </c>
      <c r="T11" s="54">
        <f t="shared" si="5"/>
        <v>100</v>
      </c>
      <c r="U11" s="56">
        <f t="shared" si="6"/>
        <v>91.31895636363636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221753000</v>
      </c>
      <c r="C13" s="108"/>
      <c r="D13" s="108"/>
      <c r="E13" s="108">
        <f t="shared" si="0"/>
        <v>221753000</v>
      </c>
      <c r="F13" s="109" t="s">
        <v>36</v>
      </c>
      <c r="G13" s="110" t="s">
        <v>36</v>
      </c>
      <c r="H13" s="109"/>
      <c r="I13" s="110"/>
      <c r="J13" s="109"/>
      <c r="K13" s="110">
        <v>-1707838</v>
      </c>
      <c r="L13" s="109"/>
      <c r="M13" s="110">
        <v>108051220</v>
      </c>
      <c r="N13" s="109"/>
      <c r="O13" s="110">
        <v>128729924</v>
      </c>
      <c r="P13" s="109">
        <f t="shared" si="1"/>
        <v>0</v>
      </c>
      <c r="Q13" s="110">
        <f t="shared" si="2"/>
        <v>235073306</v>
      </c>
      <c r="R13" s="54">
        <f t="shared" si="3"/>
        <v>0</v>
      </c>
      <c r="S13" s="55">
        <f t="shared" si="4"/>
        <v>19.137871835227774</v>
      </c>
      <c r="T13" s="54">
        <f t="shared" si="5"/>
        <v>0</v>
      </c>
      <c r="U13" s="56">
        <f t="shared" si="6"/>
        <v>106.00682110275848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3000000</v>
      </c>
      <c r="C15" s="108"/>
      <c r="D15" s="108"/>
      <c r="E15" s="108">
        <f t="shared" si="0"/>
        <v>3000000</v>
      </c>
      <c r="F15" s="109">
        <v>3000000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253253000</v>
      </c>
      <c r="C17" s="111">
        <f>SUM(C9:C16)</f>
        <v>0</v>
      </c>
      <c r="D17" s="111"/>
      <c r="E17" s="111">
        <f t="shared" si="0"/>
        <v>253253000</v>
      </c>
      <c r="F17" s="112">
        <f t="shared" ref="F17:O17" si="7">SUM(F9:F16)</f>
        <v>31500000</v>
      </c>
      <c r="G17" s="113">
        <f t="shared" si="7"/>
        <v>28500000</v>
      </c>
      <c r="H17" s="112">
        <f t="shared" si="7"/>
        <v>4835000</v>
      </c>
      <c r="I17" s="113">
        <f t="shared" si="7"/>
        <v>12569426</v>
      </c>
      <c r="J17" s="112">
        <f t="shared" si="7"/>
        <v>4256000</v>
      </c>
      <c r="K17" s="113">
        <f t="shared" si="7"/>
        <v>431936</v>
      </c>
      <c r="L17" s="112">
        <f t="shared" si="7"/>
        <v>4906000</v>
      </c>
      <c r="M17" s="113">
        <f t="shared" si="7"/>
        <v>117108482</v>
      </c>
      <c r="N17" s="112">
        <f t="shared" si="7"/>
        <v>14407000</v>
      </c>
      <c r="O17" s="113">
        <f t="shared" si="7"/>
        <v>131076176</v>
      </c>
      <c r="P17" s="112">
        <f t="shared" si="1"/>
        <v>28404000</v>
      </c>
      <c r="Q17" s="113">
        <f t="shared" si="2"/>
        <v>261186020</v>
      </c>
      <c r="R17" s="58">
        <f t="shared" si="3"/>
        <v>193.66082348145127</v>
      </c>
      <c r="S17" s="59">
        <f t="shared" si="4"/>
        <v>11.927141195460122</v>
      </c>
      <c r="T17" s="58">
        <f>IF((SUM($E9:$E14))=0,0,(P17/(SUM($E9:$E14))*100))</f>
        <v>11.350113684950831</v>
      </c>
      <c r="U17" s="60">
        <f>IF((SUM($E9:$E14))=0,0,(Q17/(SUM($E9:$E14))*100))</f>
        <v>104.36878678777077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250000</v>
      </c>
      <c r="W22" s="110">
        <v>0</v>
      </c>
    </row>
    <row r="23" spans="1:23" ht="13" customHeight="1" x14ac:dyDescent="0.3">
      <c r="A23" s="53" t="s">
        <v>50</v>
      </c>
      <c r="B23" s="108"/>
      <c r="C23" s="108">
        <v>47800000</v>
      </c>
      <c r="D23" s="108"/>
      <c r="E23" s="108">
        <f t="shared" si="8"/>
        <v>47800000</v>
      </c>
      <c r="F23" s="109">
        <v>47800000</v>
      </c>
      <c r="G23" s="110">
        <v>47800000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47800000</v>
      </c>
      <c r="D26" s="111"/>
      <c r="E26" s="111">
        <f t="shared" si="8"/>
        <v>47800000</v>
      </c>
      <c r="F26" s="112">
        <f t="shared" ref="F26:O26" si="15">SUM(F19:F25)</f>
        <v>47800000</v>
      </c>
      <c r="G26" s="113">
        <f t="shared" si="15"/>
        <v>47800000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250000</v>
      </c>
      <c r="W26" s="113">
        <f>SUM(W19:W25)</f>
        <v>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746609000</v>
      </c>
      <c r="C30" s="108">
        <v>303000000</v>
      </c>
      <c r="D30" s="108"/>
      <c r="E30" s="108">
        <f>$B30      +$C30      +$D30</f>
        <v>1049609000</v>
      </c>
      <c r="F30" s="109">
        <v>1049609000</v>
      </c>
      <c r="G30" s="110">
        <v>860609000</v>
      </c>
      <c r="H30" s="109">
        <v>54800000</v>
      </c>
      <c r="I30" s="110">
        <v>47353668</v>
      </c>
      <c r="J30" s="109">
        <v>57994000</v>
      </c>
      <c r="K30" s="110">
        <v>65442243</v>
      </c>
      <c r="L30" s="109">
        <v>39665000</v>
      </c>
      <c r="M30" s="110">
        <v>39665295</v>
      </c>
      <c r="N30" s="109">
        <v>38363000</v>
      </c>
      <c r="O30" s="110">
        <v>24556617</v>
      </c>
      <c r="P30" s="109">
        <f>$H30      +$J30      +$L30      +$N30</f>
        <v>190822000</v>
      </c>
      <c r="Q30" s="110">
        <f>$I30      +$K30      +$M30      +$O30</f>
        <v>177017823</v>
      </c>
      <c r="R30" s="54">
        <f>IF(($L30      =0),0,((($N30      -$L30      )/$L30      )*100))</f>
        <v>-3.2824908609605443</v>
      </c>
      <c r="S30" s="55">
        <f>IF(($M30      =0),0,((($O30      -$M30      )/$M30      )*100))</f>
        <v>-38.090421362049618</v>
      </c>
      <c r="T30" s="54">
        <f>IF(($E30      =0),0,(($P30      /$E30      )*100))</f>
        <v>18.180293804645348</v>
      </c>
      <c r="U30" s="56">
        <f>IF(($E30      =0),0,(($Q30      /$E30      )*100))</f>
        <v>16.865120535361264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746609000</v>
      </c>
      <c r="C32" s="111">
        <f>SUM(C28:C31)</f>
        <v>303000000</v>
      </c>
      <c r="D32" s="111"/>
      <c r="E32" s="111">
        <f>$B32      +$C32      +$D32</f>
        <v>1049609000</v>
      </c>
      <c r="F32" s="112">
        <f t="shared" ref="F32:O32" si="16">SUM(F28:F31)</f>
        <v>1049609000</v>
      </c>
      <c r="G32" s="113">
        <f t="shared" si="16"/>
        <v>860609000</v>
      </c>
      <c r="H32" s="112">
        <f t="shared" si="16"/>
        <v>54800000</v>
      </c>
      <c r="I32" s="113">
        <f t="shared" si="16"/>
        <v>47353668</v>
      </c>
      <c r="J32" s="112">
        <f t="shared" si="16"/>
        <v>57994000</v>
      </c>
      <c r="K32" s="113">
        <f t="shared" si="16"/>
        <v>65442243</v>
      </c>
      <c r="L32" s="112">
        <f t="shared" si="16"/>
        <v>39665000</v>
      </c>
      <c r="M32" s="113">
        <f t="shared" si="16"/>
        <v>39665295</v>
      </c>
      <c r="N32" s="112">
        <f t="shared" si="16"/>
        <v>38363000</v>
      </c>
      <c r="O32" s="113">
        <f t="shared" si="16"/>
        <v>24556617</v>
      </c>
      <c r="P32" s="112">
        <f>$H32      +$J32      +$L32      +$N32</f>
        <v>190822000</v>
      </c>
      <c r="Q32" s="113">
        <f>$I32      +$K32      +$M32      +$O32</f>
        <v>177017823</v>
      </c>
      <c r="R32" s="58">
        <f>IF(($L32      =0),0,((($N32      -$L32      )/$L32      )*100))</f>
        <v>-3.2824908609605443</v>
      </c>
      <c r="S32" s="59">
        <f>IF(($M32      =0),0,((($O32      -$M32      )/$M32      )*100))</f>
        <v>-38.090421362049618</v>
      </c>
      <c r="T32" s="58">
        <f>IF($E32   =0,0,($P32   /$E32   )*100)</f>
        <v>18.180293804645348</v>
      </c>
      <c r="U32" s="60">
        <f>IF($E32   =0,0,($Q32   /$E32   )*100)</f>
        <v>16.865120535361264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8517000</v>
      </c>
      <c r="C34" s="108"/>
      <c r="D34" s="108"/>
      <c r="E34" s="108">
        <f>$B34      +$C34      +$D34</f>
        <v>8517000</v>
      </c>
      <c r="F34" s="109">
        <v>8517000</v>
      </c>
      <c r="G34" s="110">
        <v>8517000</v>
      </c>
      <c r="H34" s="109"/>
      <c r="I34" s="110"/>
      <c r="J34" s="109"/>
      <c r="K34" s="110">
        <v>2129000</v>
      </c>
      <c r="L34" s="109"/>
      <c r="M34" s="110">
        <v>6388000</v>
      </c>
      <c r="N34" s="109"/>
      <c r="O34" s="110"/>
      <c r="P34" s="109">
        <f>$H34      +$J34      +$L34      +$N34</f>
        <v>0</v>
      </c>
      <c r="Q34" s="110">
        <f>$I34      +$K34      +$M34      +$O34</f>
        <v>8517000</v>
      </c>
      <c r="R34" s="54">
        <f>IF(($L34      =0),0,((($N34      -$L34      )/$L34      )*100))</f>
        <v>0</v>
      </c>
      <c r="S34" s="55">
        <f>IF(($M34      =0),0,((($O34      -$M34      )/$M34      )*100))</f>
        <v>-100</v>
      </c>
      <c r="T34" s="54">
        <f>IF(($E34      =0),0,(($P34      /$E34      )*100))</f>
        <v>0</v>
      </c>
      <c r="U34" s="56">
        <f>IF(($E34      =0),0,(($Q34      /$E34      )*100))</f>
        <v>100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8517000</v>
      </c>
      <c r="C35" s="111">
        <f>C34</f>
        <v>0</v>
      </c>
      <c r="D35" s="111"/>
      <c r="E35" s="111">
        <f>$B35      +$C35      +$D35</f>
        <v>8517000</v>
      </c>
      <c r="F35" s="112">
        <f t="shared" ref="F35:O35" si="17">F34</f>
        <v>8517000</v>
      </c>
      <c r="G35" s="113">
        <f t="shared" si="17"/>
        <v>8517000</v>
      </c>
      <c r="H35" s="112">
        <f t="shared" si="17"/>
        <v>0</v>
      </c>
      <c r="I35" s="113">
        <f t="shared" si="17"/>
        <v>0</v>
      </c>
      <c r="J35" s="112">
        <f t="shared" si="17"/>
        <v>0</v>
      </c>
      <c r="K35" s="113">
        <f t="shared" si="17"/>
        <v>2129000</v>
      </c>
      <c r="L35" s="112">
        <f t="shared" si="17"/>
        <v>0</v>
      </c>
      <c r="M35" s="113">
        <f t="shared" si="17"/>
        <v>6388000</v>
      </c>
      <c r="N35" s="112">
        <f t="shared" si="17"/>
        <v>0</v>
      </c>
      <c r="O35" s="113">
        <f t="shared" si="17"/>
        <v>0</v>
      </c>
      <c r="P35" s="112">
        <f>$H35      +$J35      +$L35      +$N35</f>
        <v>0</v>
      </c>
      <c r="Q35" s="113">
        <f>$I35      +$K35      +$M35      +$O35</f>
        <v>8517000</v>
      </c>
      <c r="R35" s="58">
        <f>IF(($L35      =0),0,((($N35      -$L35      )/$L35      )*100))</f>
        <v>0</v>
      </c>
      <c r="S35" s="59">
        <f>IF(($M35      =0),0,((($O35      -$M35      )/$M35      )*100))</f>
        <v>-100</v>
      </c>
      <c r="T35" s="58">
        <f>IF($E35   =0,0,($P35   /$E35   )*100)</f>
        <v>0</v>
      </c>
      <c r="U35" s="60">
        <f>IF($E35   =0,0,($Q35   /$E35   )*100)</f>
        <v>100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21471000</v>
      </c>
      <c r="C38" s="108">
        <v>-16885000</v>
      </c>
      <c r="D38" s="108"/>
      <c r="E38" s="108">
        <f t="shared" si="18"/>
        <v>4586000</v>
      </c>
      <c r="F38" s="109">
        <v>21471000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7000000</v>
      </c>
      <c r="C40" s="108"/>
      <c r="D40" s="108"/>
      <c r="E40" s="108">
        <f t="shared" si="18"/>
        <v>7000000</v>
      </c>
      <c r="F40" s="109">
        <v>7000000</v>
      </c>
      <c r="G40" s="110">
        <v>7000000</v>
      </c>
      <c r="H40" s="109"/>
      <c r="I40" s="110"/>
      <c r="J40" s="109">
        <v>3891000</v>
      </c>
      <c r="K40" s="110">
        <v>2995554</v>
      </c>
      <c r="L40" s="109">
        <v>1511000</v>
      </c>
      <c r="M40" s="110">
        <v>1749452</v>
      </c>
      <c r="N40" s="109">
        <v>558000</v>
      </c>
      <c r="O40" s="110">
        <v>1653779</v>
      </c>
      <c r="P40" s="109">
        <f t="shared" si="19"/>
        <v>5960000</v>
      </c>
      <c r="Q40" s="110">
        <f t="shared" si="20"/>
        <v>6398785</v>
      </c>
      <c r="R40" s="54">
        <f t="shared" si="21"/>
        <v>-63.070814030443415</v>
      </c>
      <c r="S40" s="55">
        <f t="shared" si="22"/>
        <v>-5.4687410686317772</v>
      </c>
      <c r="T40" s="54">
        <f t="shared" si="23"/>
        <v>85.142857142857139</v>
      </c>
      <c r="U40" s="56">
        <f t="shared" si="24"/>
        <v>91.41121428571428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28471000</v>
      </c>
      <c r="C42" s="111">
        <f>SUM(C37:C41)</f>
        <v>-16885000</v>
      </c>
      <c r="D42" s="111"/>
      <c r="E42" s="111">
        <f t="shared" si="18"/>
        <v>11586000</v>
      </c>
      <c r="F42" s="112">
        <f t="shared" ref="F42:O42" si="25">SUM(F37:F41)</f>
        <v>28471000</v>
      </c>
      <c r="G42" s="113">
        <f t="shared" si="25"/>
        <v>7000000</v>
      </c>
      <c r="H42" s="112">
        <f t="shared" si="25"/>
        <v>0</v>
      </c>
      <c r="I42" s="113">
        <f t="shared" si="25"/>
        <v>0</v>
      </c>
      <c r="J42" s="112">
        <f t="shared" si="25"/>
        <v>3891000</v>
      </c>
      <c r="K42" s="113">
        <f t="shared" si="25"/>
        <v>2995554</v>
      </c>
      <c r="L42" s="112">
        <f t="shared" si="25"/>
        <v>1511000</v>
      </c>
      <c r="M42" s="113">
        <f t="shared" si="25"/>
        <v>1749452</v>
      </c>
      <c r="N42" s="112">
        <f t="shared" si="25"/>
        <v>558000</v>
      </c>
      <c r="O42" s="113">
        <f t="shared" si="25"/>
        <v>1653779</v>
      </c>
      <c r="P42" s="112">
        <f t="shared" si="19"/>
        <v>5960000</v>
      </c>
      <c r="Q42" s="113">
        <f t="shared" si="20"/>
        <v>6398785</v>
      </c>
      <c r="R42" s="58">
        <f t="shared" si="21"/>
        <v>-63.070814030443415</v>
      </c>
      <c r="S42" s="59">
        <f t="shared" si="22"/>
        <v>-5.4687410686317772</v>
      </c>
      <c r="T42" s="58">
        <f>IF((+$E37+$E40) =0,0,(P42   /(+$E37+$E40) )*100)</f>
        <v>85.142857142857139</v>
      </c>
      <c r="U42" s="60">
        <f>IF((+$E37+$E40) =0,0,(Q42   /(+$E37+$E40) )*100)</f>
        <v>91.41121428571428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820674000</v>
      </c>
      <c r="C67" s="108"/>
      <c r="D67" s="108"/>
      <c r="E67" s="108">
        <f t="shared" si="35"/>
        <v>820674000</v>
      </c>
      <c r="F67" s="109">
        <v>820674000</v>
      </c>
      <c r="G67" s="110">
        <v>820674000</v>
      </c>
      <c r="H67" s="109">
        <v>163169000</v>
      </c>
      <c r="I67" s="110">
        <v>67512000</v>
      </c>
      <c r="J67" s="109">
        <v>248335000</v>
      </c>
      <c r="K67" s="110">
        <v>344381000</v>
      </c>
      <c r="L67" s="109">
        <v>173669000</v>
      </c>
      <c r="M67" s="110">
        <v>68490000</v>
      </c>
      <c r="N67" s="109">
        <v>235501000</v>
      </c>
      <c r="O67" s="110">
        <v>72998000</v>
      </c>
      <c r="P67" s="109">
        <f t="shared" si="36"/>
        <v>820674000</v>
      </c>
      <c r="Q67" s="110">
        <f t="shared" si="37"/>
        <v>553381000</v>
      </c>
      <c r="R67" s="54">
        <f t="shared" si="38"/>
        <v>35.603360415503055</v>
      </c>
      <c r="S67" s="55">
        <f t="shared" si="39"/>
        <v>6.5819827712074757</v>
      </c>
      <c r="T67" s="54">
        <f t="shared" si="40"/>
        <v>100</v>
      </c>
      <c r="U67" s="56">
        <f t="shared" si="41"/>
        <v>67.430063581885136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820674000</v>
      </c>
      <c r="C68" s="111">
        <f>SUM(C63:C67)</f>
        <v>0</v>
      </c>
      <c r="D68" s="111"/>
      <c r="E68" s="111">
        <f t="shared" si="35"/>
        <v>820674000</v>
      </c>
      <c r="F68" s="112">
        <f t="shared" ref="F68:O68" si="42">SUM(F63:F67)</f>
        <v>820674000</v>
      </c>
      <c r="G68" s="113">
        <f t="shared" si="42"/>
        <v>820674000</v>
      </c>
      <c r="H68" s="112">
        <f t="shared" si="42"/>
        <v>163169000</v>
      </c>
      <c r="I68" s="113">
        <f t="shared" si="42"/>
        <v>67512000</v>
      </c>
      <c r="J68" s="112">
        <f t="shared" si="42"/>
        <v>248335000</v>
      </c>
      <c r="K68" s="113">
        <f t="shared" si="42"/>
        <v>344381000</v>
      </c>
      <c r="L68" s="112">
        <f t="shared" si="42"/>
        <v>173669000</v>
      </c>
      <c r="M68" s="113">
        <f t="shared" si="42"/>
        <v>68490000</v>
      </c>
      <c r="N68" s="112">
        <f t="shared" si="42"/>
        <v>235501000</v>
      </c>
      <c r="O68" s="113">
        <f t="shared" si="42"/>
        <v>72998000</v>
      </c>
      <c r="P68" s="112">
        <f t="shared" si="36"/>
        <v>820674000</v>
      </c>
      <c r="Q68" s="113">
        <f t="shared" si="37"/>
        <v>553381000</v>
      </c>
      <c r="R68" s="58">
        <f t="shared" si="38"/>
        <v>35.603360415503055</v>
      </c>
      <c r="S68" s="59">
        <f t="shared" si="39"/>
        <v>6.5819827712074757</v>
      </c>
      <c r="T68" s="58">
        <f>IF((+$E63+$E65+$E66++$E67) =0,0,(P68   /(+$E63+$E65+$E66+$E67) )*100)</f>
        <v>100</v>
      </c>
      <c r="U68" s="60">
        <f>IF((+$E63+$E65+$E67) =0,0,(Q68  /(+$E63+$E65+$E67) )*100)</f>
        <v>67.430063581885136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1857524000</v>
      </c>
      <c r="C69" s="120">
        <f>SUM(C9:C16,C19:C25,C28:C31,C34,C37:C41,C44:C54,C57:C60,C63:C67)</f>
        <v>333915000</v>
      </c>
      <c r="D69" s="120"/>
      <c r="E69" s="120">
        <f t="shared" si="35"/>
        <v>2191439000</v>
      </c>
      <c r="F69" s="121">
        <f t="shared" ref="F69:O69" si="43">SUM(F9:F16,F19:F25,F28:F31,F34,F37:F41,F44:F54,F57:F60,F63:F67)</f>
        <v>1986571000</v>
      </c>
      <c r="G69" s="122">
        <f t="shared" si="43"/>
        <v>1773100000</v>
      </c>
      <c r="H69" s="121">
        <f t="shared" si="43"/>
        <v>222804000</v>
      </c>
      <c r="I69" s="122">
        <f t="shared" si="43"/>
        <v>127435094</v>
      </c>
      <c r="J69" s="121">
        <f t="shared" si="43"/>
        <v>314476000</v>
      </c>
      <c r="K69" s="122">
        <f t="shared" si="43"/>
        <v>415379733</v>
      </c>
      <c r="L69" s="121">
        <f t="shared" si="43"/>
        <v>219751000</v>
      </c>
      <c r="M69" s="122">
        <f t="shared" si="43"/>
        <v>233401229</v>
      </c>
      <c r="N69" s="121">
        <f t="shared" si="43"/>
        <v>288829000</v>
      </c>
      <c r="O69" s="122">
        <f t="shared" si="43"/>
        <v>230284572</v>
      </c>
      <c r="P69" s="121">
        <f t="shared" si="36"/>
        <v>1045860000</v>
      </c>
      <c r="Q69" s="122">
        <f t="shared" si="37"/>
        <v>1006500628</v>
      </c>
      <c r="R69" s="67">
        <f t="shared" si="38"/>
        <v>31.434669239275358</v>
      </c>
      <c r="S69" s="68">
        <f t="shared" si="39"/>
        <v>-1.3353215890735519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47.890586042192403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46.08829568656865</v>
      </c>
      <c r="V69" s="121">
        <f>SUM(V9:V16,V19:V25,V28:V31,V34,V37:V41,V44:V54,V57:V60,V63:V67)</f>
        <v>250000</v>
      </c>
      <c r="W69" s="122">
        <f>SUM(W9:W16,W19:W25,W28:W31,W34,W37:W41,W44:W54,W57:W60,W63:W67)</f>
        <v>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1857524000</v>
      </c>
      <c r="C75" s="120">
        <f>SUM(C9:C16,C19:C25,C28:C31,C34,C37:C41,C44:C54,C57:C60,C63:C67,C71:C72)</f>
        <v>333915000</v>
      </c>
      <c r="D75" s="120"/>
      <c r="E75" s="120">
        <f>$B75      +$C75      +$D75</f>
        <v>2191439000</v>
      </c>
      <c r="F75" s="121">
        <f t="shared" ref="F75:O75" si="46">SUM(F9:F16,F19:F25,F28:F31,F34,F37:F41,F44:F54,F57:F60,F63:F67,F71:F72)</f>
        <v>1986571000</v>
      </c>
      <c r="G75" s="122">
        <f t="shared" si="46"/>
        <v>1773100000</v>
      </c>
      <c r="H75" s="121">
        <f t="shared" si="46"/>
        <v>222804000</v>
      </c>
      <c r="I75" s="122">
        <f t="shared" si="46"/>
        <v>127435094</v>
      </c>
      <c r="J75" s="121">
        <f t="shared" si="46"/>
        <v>314476000</v>
      </c>
      <c r="K75" s="122">
        <f t="shared" si="46"/>
        <v>415379733</v>
      </c>
      <c r="L75" s="121">
        <f t="shared" si="46"/>
        <v>219751000</v>
      </c>
      <c r="M75" s="122">
        <f t="shared" si="46"/>
        <v>233401229</v>
      </c>
      <c r="N75" s="121">
        <f t="shared" si="46"/>
        <v>288829000</v>
      </c>
      <c r="O75" s="122">
        <f t="shared" si="46"/>
        <v>230284572</v>
      </c>
      <c r="P75" s="121">
        <f>$H75      +$J75      +$L75      +$N75</f>
        <v>1045860000</v>
      </c>
      <c r="Q75" s="122">
        <f>$I75      +$K75      +$M75      +$O75</f>
        <v>1006500628</v>
      </c>
      <c r="R75" s="67">
        <f>IF(($L75      =0),0,((($N75      -$L75      )/$L75      )*100))</f>
        <v>31.434669239275358</v>
      </c>
      <c r="S75" s="68">
        <f>IF(($M75      =0),0,((($O75      -$M75      )/$M75      )*100))</f>
        <v>-1.3353215890735519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47.890586042192403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46.08829568656865</v>
      </c>
      <c r="V75" s="121">
        <f>SUM(V9:V16,V19:V25,V28:V31,V34,V37:V41,V44:V54,V57:V60,V63:V67,V71:V72)</f>
        <v>250000</v>
      </c>
      <c r="W75" s="122">
        <f>SUM(W9:W16,W19:W25,W28:W31,W34,W37:W41,W44:W54,W57:W60,W63:W67,W71:W72)</f>
        <v>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z3vN+CAmuxOfEILOzQxVAKJZeMDA59BofJygPRrC1asr3aMI7Mt12lmW4q18mdNIIBm2RQP8PzXq6SumgkVuOg==" saltValue="cU5TikQes7gc99jv3o9ga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1000000</v>
      </c>
      <c r="C10" s="108"/>
      <c r="D10" s="108"/>
      <c r="E10" s="108">
        <f t="shared" ref="E10:E17" si="0">$B10      +$C10      +$D10</f>
        <v>1000000</v>
      </c>
      <c r="F10" s="109">
        <v>1000000</v>
      </c>
      <c r="G10" s="110">
        <v>1000000</v>
      </c>
      <c r="H10" s="109">
        <v>300000</v>
      </c>
      <c r="I10" s="110">
        <v>300000</v>
      </c>
      <c r="J10" s="109"/>
      <c r="K10" s="110"/>
      <c r="L10" s="109">
        <v>95000</v>
      </c>
      <c r="M10" s="110">
        <v>95344</v>
      </c>
      <c r="N10" s="109">
        <v>450000</v>
      </c>
      <c r="O10" s="110">
        <v>415204</v>
      </c>
      <c r="P10" s="109">
        <f t="shared" ref="P10:P17" si="1">$H10      +$J10      +$L10      +$N10</f>
        <v>845000</v>
      </c>
      <c r="Q10" s="110">
        <f t="shared" ref="Q10:Q17" si="2">$I10      +$K10      +$M10      +$O10</f>
        <v>810548</v>
      </c>
      <c r="R10" s="54">
        <f t="shared" ref="R10:R17" si="3">IF(($L10      =0),0,((($N10      -$L10      )/$L10      )*100))</f>
        <v>373.68421052631578</v>
      </c>
      <c r="S10" s="55">
        <f t="shared" ref="S10:S17" si="4">IF(($M10      =0),0,((($O10      -$M10      )/$M10      )*100))</f>
        <v>335.4799462997147</v>
      </c>
      <c r="T10" s="54">
        <f t="shared" ref="T10:T16" si="5">IF(($E10      =0),0,(($P10      /$E10      )*100))</f>
        <v>84.5</v>
      </c>
      <c r="U10" s="56">
        <f t="shared" ref="U10:U16" si="6">IF(($E10      =0),0,(($Q10      /$E10      )*100))</f>
        <v>81.0548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26200000</v>
      </c>
      <c r="C11" s="108"/>
      <c r="D11" s="108"/>
      <c r="E11" s="108">
        <f t="shared" si="0"/>
        <v>26200000</v>
      </c>
      <c r="F11" s="109">
        <v>26200000</v>
      </c>
      <c r="G11" s="110">
        <v>26200000</v>
      </c>
      <c r="H11" s="109">
        <v>3998000</v>
      </c>
      <c r="I11" s="110">
        <v>3998600</v>
      </c>
      <c r="J11" s="109">
        <v>6253000</v>
      </c>
      <c r="K11" s="110">
        <v>6253970</v>
      </c>
      <c r="L11" s="109">
        <v>7765000</v>
      </c>
      <c r="M11" s="110">
        <v>4488412</v>
      </c>
      <c r="N11" s="109">
        <v>8184000</v>
      </c>
      <c r="O11" s="110">
        <v>9084658</v>
      </c>
      <c r="P11" s="109">
        <f t="shared" si="1"/>
        <v>26200000</v>
      </c>
      <c r="Q11" s="110">
        <f t="shared" si="2"/>
        <v>23825640</v>
      </c>
      <c r="R11" s="54">
        <f t="shared" si="3"/>
        <v>5.3960077269800388</v>
      </c>
      <c r="S11" s="55">
        <f t="shared" si="4"/>
        <v>102.40249780991584</v>
      </c>
      <c r="T11" s="54">
        <f t="shared" si="5"/>
        <v>100</v>
      </c>
      <c r="U11" s="56">
        <f t="shared" si="6"/>
        <v>90.937557251908402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>
        <v>182100000</v>
      </c>
      <c r="C13" s="108"/>
      <c r="D13" s="108"/>
      <c r="E13" s="108">
        <f t="shared" si="0"/>
        <v>182100000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>
        <v>86867855</v>
      </c>
      <c r="P13" s="109">
        <f t="shared" si="1"/>
        <v>0</v>
      </c>
      <c r="Q13" s="110">
        <f t="shared" si="2"/>
        <v>86867855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47.703380010982976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>
        <v>3218000</v>
      </c>
      <c r="W14" s="110">
        <v>3218000</v>
      </c>
    </row>
    <row r="15" spans="1:23" ht="13" customHeight="1" x14ac:dyDescent="0.3">
      <c r="A15" s="53" t="s">
        <v>42</v>
      </c>
      <c r="B15" s="108">
        <v>6000000</v>
      </c>
      <c r="C15" s="108"/>
      <c r="D15" s="108"/>
      <c r="E15" s="108">
        <f t="shared" si="0"/>
        <v>6000000</v>
      </c>
      <c r="F15" s="109">
        <v>6000000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215300000</v>
      </c>
      <c r="C17" s="111">
        <f>SUM(C9:C16)</f>
        <v>0</v>
      </c>
      <c r="D17" s="111"/>
      <c r="E17" s="111">
        <f t="shared" si="0"/>
        <v>215300000</v>
      </c>
      <c r="F17" s="112">
        <f t="shared" ref="F17:O17" si="7">SUM(F9:F16)</f>
        <v>33200000</v>
      </c>
      <c r="G17" s="113">
        <f t="shared" si="7"/>
        <v>27200000</v>
      </c>
      <c r="H17" s="112">
        <f t="shared" si="7"/>
        <v>4298000</v>
      </c>
      <c r="I17" s="113">
        <f t="shared" si="7"/>
        <v>4298600</v>
      </c>
      <c r="J17" s="112">
        <f t="shared" si="7"/>
        <v>6253000</v>
      </c>
      <c r="K17" s="113">
        <f t="shared" si="7"/>
        <v>6253970</v>
      </c>
      <c r="L17" s="112">
        <f t="shared" si="7"/>
        <v>7860000</v>
      </c>
      <c r="M17" s="113">
        <f t="shared" si="7"/>
        <v>4583756</v>
      </c>
      <c r="N17" s="112">
        <f t="shared" si="7"/>
        <v>8634000</v>
      </c>
      <c r="O17" s="113">
        <f t="shared" si="7"/>
        <v>96367717</v>
      </c>
      <c r="P17" s="112">
        <f t="shared" si="1"/>
        <v>27045000</v>
      </c>
      <c r="Q17" s="113">
        <f t="shared" si="2"/>
        <v>111504043</v>
      </c>
      <c r="R17" s="58">
        <f t="shared" si="3"/>
        <v>9.8473282442748094</v>
      </c>
      <c r="S17" s="59">
        <f t="shared" si="4"/>
        <v>2002.3744937557758</v>
      </c>
      <c r="T17" s="58">
        <f>IF((SUM($E9:$E14))=0,0,(P17/(SUM($E9:$E14))*100))</f>
        <v>12.921643573817487</v>
      </c>
      <c r="U17" s="60">
        <f>IF((SUM($E9:$E14))=0,0,(Q17/(SUM($E9:$E14))*100))</f>
        <v>53.274745819397992</v>
      </c>
      <c r="V17" s="112">
        <f>SUM(V9:V16)</f>
        <v>3218000</v>
      </c>
      <c r="W17" s="113">
        <f>SUM(W9:W16)</f>
        <v>3218000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14707000</v>
      </c>
      <c r="W22" s="110">
        <v>13757000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14707000</v>
      </c>
      <c r="W26" s="113">
        <f>SUM(W19:W25)</f>
        <v>13757000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2877487000</v>
      </c>
      <c r="C30" s="108"/>
      <c r="D30" s="108"/>
      <c r="E30" s="108">
        <f>$B30      +$C30      +$D30</f>
        <v>2877487000</v>
      </c>
      <c r="F30" s="109">
        <v>2877487000</v>
      </c>
      <c r="G30" s="110">
        <v>2877487000</v>
      </c>
      <c r="H30" s="109">
        <v>379303000</v>
      </c>
      <c r="I30" s="110">
        <v>379260148</v>
      </c>
      <c r="J30" s="109">
        <v>649607000</v>
      </c>
      <c r="K30" s="110">
        <v>649607029</v>
      </c>
      <c r="L30" s="109">
        <v>490175000</v>
      </c>
      <c r="M30" s="110">
        <v>490175102</v>
      </c>
      <c r="N30" s="109">
        <v>889299000</v>
      </c>
      <c r="O30" s="110">
        <v>447418172</v>
      </c>
      <c r="P30" s="109">
        <f>$H30      +$J30      +$L30      +$N30</f>
        <v>2408384000</v>
      </c>
      <c r="Q30" s="110">
        <f>$I30      +$K30      +$M30      +$O30</f>
        <v>1966460451</v>
      </c>
      <c r="R30" s="54">
        <f>IF(($L30      =0),0,((($N30      -$L30      )/$L30      )*100))</f>
        <v>81.42479726628244</v>
      </c>
      <c r="S30" s="55">
        <f>IF(($M30      =0),0,((($O30      -$M30      )/$M30      )*100))</f>
        <v>-8.7227869848028305</v>
      </c>
      <c r="T30" s="54">
        <f>IF(($E30      =0),0,(($P30      /$E30      )*100))</f>
        <v>83.697476304845168</v>
      </c>
      <c r="U30" s="56">
        <f>IF(($E30      =0),0,(($Q30      /$E30      )*100))</f>
        <v>68.339507737133133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2877487000</v>
      </c>
      <c r="C32" s="111">
        <f>SUM(C28:C31)</f>
        <v>0</v>
      </c>
      <c r="D32" s="111"/>
      <c r="E32" s="111">
        <f>$B32      +$C32      +$D32</f>
        <v>2877487000</v>
      </c>
      <c r="F32" s="112">
        <f t="shared" ref="F32:O32" si="16">SUM(F28:F31)</f>
        <v>2877487000</v>
      </c>
      <c r="G32" s="113">
        <f t="shared" si="16"/>
        <v>2877487000</v>
      </c>
      <c r="H32" s="112">
        <f t="shared" si="16"/>
        <v>379303000</v>
      </c>
      <c r="I32" s="113">
        <f t="shared" si="16"/>
        <v>379260148</v>
      </c>
      <c r="J32" s="112">
        <f t="shared" si="16"/>
        <v>649607000</v>
      </c>
      <c r="K32" s="113">
        <f t="shared" si="16"/>
        <v>649607029</v>
      </c>
      <c r="L32" s="112">
        <f t="shared" si="16"/>
        <v>490175000</v>
      </c>
      <c r="M32" s="113">
        <f t="shared" si="16"/>
        <v>490175102</v>
      </c>
      <c r="N32" s="112">
        <f t="shared" si="16"/>
        <v>889299000</v>
      </c>
      <c r="O32" s="113">
        <f t="shared" si="16"/>
        <v>447418172</v>
      </c>
      <c r="P32" s="112">
        <f>$H32      +$J32      +$L32      +$N32</f>
        <v>2408384000</v>
      </c>
      <c r="Q32" s="113">
        <f>$I32      +$K32      +$M32      +$O32</f>
        <v>1966460451</v>
      </c>
      <c r="R32" s="58">
        <f>IF(($L32      =0),0,((($N32      -$L32      )/$L32      )*100))</f>
        <v>81.42479726628244</v>
      </c>
      <c r="S32" s="59">
        <f>IF(($M32      =0),0,((($O32      -$M32      )/$M32      )*100))</f>
        <v>-8.7227869848028305</v>
      </c>
      <c r="T32" s="58">
        <f>IF($E32   =0,0,($P32   /$E32   )*100)</f>
        <v>83.697476304845168</v>
      </c>
      <c r="U32" s="60">
        <f>IF($E32   =0,0,($Q32   /$E32   )*100)</f>
        <v>68.339507737133133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14926000</v>
      </c>
      <c r="C34" s="108"/>
      <c r="D34" s="108"/>
      <c r="E34" s="108">
        <f>$B34      +$C34      +$D34</f>
        <v>14926000</v>
      </c>
      <c r="F34" s="109">
        <v>14926000</v>
      </c>
      <c r="G34" s="110">
        <v>14926000</v>
      </c>
      <c r="H34" s="109">
        <v>3732000</v>
      </c>
      <c r="I34" s="110">
        <v>13922049</v>
      </c>
      <c r="J34" s="109">
        <v>949000</v>
      </c>
      <c r="K34" s="110">
        <v>948391</v>
      </c>
      <c r="L34" s="109">
        <v>112000</v>
      </c>
      <c r="M34" s="110">
        <v>-112114</v>
      </c>
      <c r="N34" s="109">
        <v>167000</v>
      </c>
      <c r="O34" s="110">
        <v>25300</v>
      </c>
      <c r="P34" s="109">
        <f>$H34      +$J34      +$L34      +$N34</f>
        <v>4960000</v>
      </c>
      <c r="Q34" s="110">
        <f>$I34      +$K34      +$M34      +$O34</f>
        <v>14783626</v>
      </c>
      <c r="R34" s="54">
        <f>IF(($L34      =0),0,((($N34      -$L34      )/$L34      )*100))</f>
        <v>49.107142857142854</v>
      </c>
      <c r="S34" s="55">
        <f>IF(($M34      =0),0,((($O34      -$M34      )/$M34      )*100))</f>
        <v>-122.56631642792158</v>
      </c>
      <c r="T34" s="54">
        <f>IF(($E34      =0),0,(($P34      /$E34      )*100))</f>
        <v>33.23060431461878</v>
      </c>
      <c r="U34" s="56">
        <f>IF(($E34      =0),0,(($Q34      /$E34      )*100))</f>
        <v>99.04613426236098</v>
      </c>
      <c r="V34" s="109">
        <v>384000</v>
      </c>
      <c r="W34" s="110">
        <v>384000</v>
      </c>
    </row>
    <row r="35" spans="1:23" ht="13" customHeight="1" x14ac:dyDescent="0.3">
      <c r="A35" s="57" t="s">
        <v>44</v>
      </c>
      <c r="B35" s="111">
        <f>B34</f>
        <v>14926000</v>
      </c>
      <c r="C35" s="111">
        <f>C34</f>
        <v>0</v>
      </c>
      <c r="D35" s="111"/>
      <c r="E35" s="111">
        <f>$B35      +$C35      +$D35</f>
        <v>14926000</v>
      </c>
      <c r="F35" s="112">
        <f t="shared" ref="F35:O35" si="17">F34</f>
        <v>14926000</v>
      </c>
      <c r="G35" s="113">
        <f t="shared" si="17"/>
        <v>14926000</v>
      </c>
      <c r="H35" s="112">
        <f t="shared" si="17"/>
        <v>3732000</v>
      </c>
      <c r="I35" s="113">
        <f t="shared" si="17"/>
        <v>13922049</v>
      </c>
      <c r="J35" s="112">
        <f t="shared" si="17"/>
        <v>949000</v>
      </c>
      <c r="K35" s="113">
        <f t="shared" si="17"/>
        <v>948391</v>
      </c>
      <c r="L35" s="112">
        <f t="shared" si="17"/>
        <v>112000</v>
      </c>
      <c r="M35" s="113">
        <f t="shared" si="17"/>
        <v>-112114</v>
      </c>
      <c r="N35" s="112">
        <f t="shared" si="17"/>
        <v>167000</v>
      </c>
      <c r="O35" s="113">
        <f t="shared" si="17"/>
        <v>25300</v>
      </c>
      <c r="P35" s="112">
        <f>$H35      +$J35      +$L35      +$N35</f>
        <v>4960000</v>
      </c>
      <c r="Q35" s="113">
        <f>$I35      +$K35      +$M35      +$O35</f>
        <v>14783626</v>
      </c>
      <c r="R35" s="58">
        <f>IF(($L35      =0),0,((($N35      -$L35      )/$L35      )*100))</f>
        <v>49.107142857142854</v>
      </c>
      <c r="S35" s="59">
        <f>IF(($M35      =0),0,((($O35      -$M35      )/$M35      )*100))</f>
        <v>-122.56631642792158</v>
      </c>
      <c r="T35" s="58">
        <f>IF($E35   =0,0,($P35   /$E35   )*100)</f>
        <v>33.23060431461878</v>
      </c>
      <c r="U35" s="60">
        <f>IF($E35   =0,0,($Q35   /$E35   )*100)</f>
        <v>99.04613426236098</v>
      </c>
      <c r="V35" s="112">
        <f>V34</f>
        <v>384000</v>
      </c>
      <c r="W35" s="113">
        <f>W34</f>
        <v>384000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73642000</v>
      </c>
      <c r="C38" s="108">
        <v>-10242000</v>
      </c>
      <c r="D38" s="108"/>
      <c r="E38" s="108">
        <f t="shared" si="18"/>
        <v>63400000</v>
      </c>
      <c r="F38" s="109">
        <v>73642000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7000000</v>
      </c>
      <c r="C40" s="108"/>
      <c r="D40" s="108"/>
      <c r="E40" s="108">
        <f t="shared" si="18"/>
        <v>7000000</v>
      </c>
      <c r="F40" s="109">
        <v>7000000</v>
      </c>
      <c r="G40" s="110">
        <v>7000000</v>
      </c>
      <c r="H40" s="109"/>
      <c r="I40" s="110">
        <v>442989</v>
      </c>
      <c r="J40" s="109">
        <v>3952000</v>
      </c>
      <c r="K40" s="110">
        <v>2302549</v>
      </c>
      <c r="L40" s="109">
        <v>615000</v>
      </c>
      <c r="M40" s="110">
        <v>2025821</v>
      </c>
      <c r="N40" s="109">
        <v>2228000</v>
      </c>
      <c r="O40" s="110">
        <v>1033964</v>
      </c>
      <c r="P40" s="109">
        <f t="shared" si="19"/>
        <v>6795000</v>
      </c>
      <c r="Q40" s="110">
        <f t="shared" si="20"/>
        <v>5805323</v>
      </c>
      <c r="R40" s="54">
        <f t="shared" si="21"/>
        <v>262.27642276422762</v>
      </c>
      <c r="S40" s="55">
        <f t="shared" si="22"/>
        <v>-48.960742336070169</v>
      </c>
      <c r="T40" s="54">
        <f t="shared" si="23"/>
        <v>97.071428571428569</v>
      </c>
      <c r="U40" s="56">
        <f t="shared" si="24"/>
        <v>82.933185714285713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80642000</v>
      </c>
      <c r="C42" s="111">
        <f>SUM(C37:C41)</f>
        <v>-10242000</v>
      </c>
      <c r="D42" s="111"/>
      <c r="E42" s="111">
        <f t="shared" si="18"/>
        <v>70400000</v>
      </c>
      <c r="F42" s="112">
        <f t="shared" ref="F42:O42" si="25">SUM(F37:F41)</f>
        <v>80642000</v>
      </c>
      <c r="G42" s="113">
        <f t="shared" si="25"/>
        <v>7000000</v>
      </c>
      <c r="H42" s="112">
        <f t="shared" si="25"/>
        <v>0</v>
      </c>
      <c r="I42" s="113">
        <f t="shared" si="25"/>
        <v>442989</v>
      </c>
      <c r="J42" s="112">
        <f t="shared" si="25"/>
        <v>3952000</v>
      </c>
      <c r="K42" s="113">
        <f t="shared" si="25"/>
        <v>2302549</v>
      </c>
      <c r="L42" s="112">
        <f t="shared" si="25"/>
        <v>615000</v>
      </c>
      <c r="M42" s="113">
        <f t="shared" si="25"/>
        <v>2025821</v>
      </c>
      <c r="N42" s="112">
        <f t="shared" si="25"/>
        <v>2228000</v>
      </c>
      <c r="O42" s="113">
        <f t="shared" si="25"/>
        <v>1033964</v>
      </c>
      <c r="P42" s="112">
        <f t="shared" si="19"/>
        <v>6795000</v>
      </c>
      <c r="Q42" s="113">
        <f t="shared" si="20"/>
        <v>5805323</v>
      </c>
      <c r="R42" s="58">
        <f t="shared" si="21"/>
        <v>262.27642276422762</v>
      </c>
      <c r="S42" s="59">
        <f t="shared" si="22"/>
        <v>-48.960742336070169</v>
      </c>
      <c r="T42" s="58">
        <f>IF((+$E37+$E40) =0,0,(P42   /(+$E37+$E40) )*100)</f>
        <v>97.071428571428569</v>
      </c>
      <c r="U42" s="60">
        <f>IF((+$E37+$E40) =0,0,(Q42   /(+$E37+$E40) )*100)</f>
        <v>82.933185714285713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>
        <v>619527000</v>
      </c>
      <c r="C67" s="108"/>
      <c r="D67" s="108"/>
      <c r="E67" s="108">
        <f t="shared" si="35"/>
        <v>619527000</v>
      </c>
      <c r="F67" s="109">
        <v>619527000</v>
      </c>
      <c r="G67" s="110">
        <v>577866000</v>
      </c>
      <c r="H67" s="109">
        <v>72218000</v>
      </c>
      <c r="I67" s="110">
        <v>72218302</v>
      </c>
      <c r="J67" s="109">
        <v>148915000</v>
      </c>
      <c r="K67" s="110">
        <v>148914832</v>
      </c>
      <c r="L67" s="109">
        <v>146659000</v>
      </c>
      <c r="M67" s="110">
        <v>168389103</v>
      </c>
      <c r="N67" s="109">
        <v>177288000</v>
      </c>
      <c r="O67" s="110">
        <v>90769161</v>
      </c>
      <c r="P67" s="109">
        <f t="shared" si="36"/>
        <v>545080000</v>
      </c>
      <c r="Q67" s="110">
        <f t="shared" si="37"/>
        <v>480291398</v>
      </c>
      <c r="R67" s="54">
        <f t="shared" si="38"/>
        <v>20.884500780722629</v>
      </c>
      <c r="S67" s="55">
        <f t="shared" si="39"/>
        <v>-46.095584938177382</v>
      </c>
      <c r="T67" s="54">
        <f t="shared" si="40"/>
        <v>87.983251738826553</v>
      </c>
      <c r="U67" s="56">
        <f t="shared" si="41"/>
        <v>77.525498969375022</v>
      </c>
      <c r="V67" s="109">
        <v>30554000</v>
      </c>
      <c r="W67" s="110">
        <v>27254000</v>
      </c>
    </row>
    <row r="68" spans="1:23" ht="13" customHeight="1" x14ac:dyDescent="0.3">
      <c r="A68" s="57" t="s">
        <v>44</v>
      </c>
      <c r="B68" s="111">
        <f>SUM(B63:B67)</f>
        <v>619527000</v>
      </c>
      <c r="C68" s="111">
        <f>SUM(C63:C67)</f>
        <v>0</v>
      </c>
      <c r="D68" s="111"/>
      <c r="E68" s="111">
        <f t="shared" si="35"/>
        <v>619527000</v>
      </c>
      <c r="F68" s="112">
        <f t="shared" ref="F68:O68" si="42">SUM(F63:F67)</f>
        <v>619527000</v>
      </c>
      <c r="G68" s="113">
        <f t="shared" si="42"/>
        <v>577866000</v>
      </c>
      <c r="H68" s="112">
        <f t="shared" si="42"/>
        <v>72218000</v>
      </c>
      <c r="I68" s="113">
        <f t="shared" si="42"/>
        <v>72218302</v>
      </c>
      <c r="J68" s="112">
        <f t="shared" si="42"/>
        <v>148915000</v>
      </c>
      <c r="K68" s="113">
        <f t="shared" si="42"/>
        <v>148914832</v>
      </c>
      <c r="L68" s="112">
        <f t="shared" si="42"/>
        <v>146659000</v>
      </c>
      <c r="M68" s="113">
        <f t="shared" si="42"/>
        <v>168389103</v>
      </c>
      <c r="N68" s="112">
        <f t="shared" si="42"/>
        <v>177288000</v>
      </c>
      <c r="O68" s="113">
        <f t="shared" si="42"/>
        <v>90769161</v>
      </c>
      <c r="P68" s="112">
        <f t="shared" si="36"/>
        <v>545080000</v>
      </c>
      <c r="Q68" s="113">
        <f t="shared" si="37"/>
        <v>480291398</v>
      </c>
      <c r="R68" s="58">
        <f t="shared" si="38"/>
        <v>20.884500780722629</v>
      </c>
      <c r="S68" s="59">
        <f t="shared" si="39"/>
        <v>-46.095584938177382</v>
      </c>
      <c r="T68" s="58">
        <f>IF((+$E63+$E65+$E66++$E67) =0,0,(P68   /(+$E63+$E65+$E66+$E67) )*100)</f>
        <v>87.983251738826553</v>
      </c>
      <c r="U68" s="60">
        <f>IF((+$E63+$E65+$E67) =0,0,(Q68  /(+$E63+$E65+$E67) )*100)</f>
        <v>77.525498969375022</v>
      </c>
      <c r="V68" s="112">
        <f>SUM(V63:V67)</f>
        <v>30554000</v>
      </c>
      <c r="W68" s="113">
        <f>SUM(W63:W67)</f>
        <v>27254000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3807882000</v>
      </c>
      <c r="C69" s="120">
        <f>SUM(C9:C16,C19:C25,C28:C31,C34,C37:C41,C44:C54,C57:C60,C63:C67)</f>
        <v>-10242000</v>
      </c>
      <c r="D69" s="120"/>
      <c r="E69" s="120">
        <f t="shared" si="35"/>
        <v>3797640000</v>
      </c>
      <c r="F69" s="121">
        <f t="shared" ref="F69:O69" si="43">SUM(F9:F16,F19:F25,F28:F31,F34,F37:F41,F44:F54,F57:F60,F63:F67)</f>
        <v>3625782000</v>
      </c>
      <c r="G69" s="122">
        <f t="shared" si="43"/>
        <v>3504479000</v>
      </c>
      <c r="H69" s="121">
        <f t="shared" si="43"/>
        <v>459551000</v>
      </c>
      <c r="I69" s="122">
        <f t="shared" si="43"/>
        <v>470142088</v>
      </c>
      <c r="J69" s="121">
        <f t="shared" si="43"/>
        <v>809676000</v>
      </c>
      <c r="K69" s="122">
        <f t="shared" si="43"/>
        <v>808026771</v>
      </c>
      <c r="L69" s="121">
        <f t="shared" si="43"/>
        <v>645421000</v>
      </c>
      <c r="M69" s="122">
        <f t="shared" si="43"/>
        <v>665061668</v>
      </c>
      <c r="N69" s="121">
        <f t="shared" si="43"/>
        <v>1077616000</v>
      </c>
      <c r="O69" s="122">
        <f t="shared" si="43"/>
        <v>635614314</v>
      </c>
      <c r="P69" s="121">
        <f t="shared" si="36"/>
        <v>2992264000</v>
      </c>
      <c r="Q69" s="122">
        <f t="shared" si="37"/>
        <v>2578844841</v>
      </c>
      <c r="R69" s="67">
        <f t="shared" si="38"/>
        <v>66.963268936089776</v>
      </c>
      <c r="S69" s="68">
        <f t="shared" si="39"/>
        <v>-4.4277629303994104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80.259425358882481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69.17056951805678</v>
      </c>
      <c r="V69" s="121">
        <f>SUM(V9:V16,V19:V25,V28:V31,V34,V37:V41,V44:V54,V57:V60,V63:V67)</f>
        <v>48863000</v>
      </c>
      <c r="W69" s="122">
        <f>SUM(W9:W16,W19:W25,W28:W31,W34,W37:W41,W44:W54,W57:W60,W63:W67)</f>
        <v>44613000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3807882000</v>
      </c>
      <c r="C75" s="120">
        <f>SUM(C9:C16,C19:C25,C28:C31,C34,C37:C41,C44:C54,C57:C60,C63:C67,C71:C72)</f>
        <v>-10242000</v>
      </c>
      <c r="D75" s="120"/>
      <c r="E75" s="120">
        <f>$B75      +$C75      +$D75</f>
        <v>3797640000</v>
      </c>
      <c r="F75" s="121">
        <f t="shared" ref="F75:O75" si="46">SUM(F9:F16,F19:F25,F28:F31,F34,F37:F41,F44:F54,F57:F60,F63:F67,F71:F72)</f>
        <v>3625782000</v>
      </c>
      <c r="G75" s="122">
        <f t="shared" si="46"/>
        <v>3504479000</v>
      </c>
      <c r="H75" s="121">
        <f t="shared" si="46"/>
        <v>459551000</v>
      </c>
      <c r="I75" s="122">
        <f t="shared" si="46"/>
        <v>470142088</v>
      </c>
      <c r="J75" s="121">
        <f t="shared" si="46"/>
        <v>809676000</v>
      </c>
      <c r="K75" s="122">
        <f t="shared" si="46"/>
        <v>808026771</v>
      </c>
      <c r="L75" s="121">
        <f t="shared" si="46"/>
        <v>645421000</v>
      </c>
      <c r="M75" s="122">
        <f t="shared" si="46"/>
        <v>665061668</v>
      </c>
      <c r="N75" s="121">
        <f t="shared" si="46"/>
        <v>1077616000</v>
      </c>
      <c r="O75" s="122">
        <f t="shared" si="46"/>
        <v>635614314</v>
      </c>
      <c r="P75" s="121">
        <f>$H75      +$J75      +$L75      +$N75</f>
        <v>2992264000</v>
      </c>
      <c r="Q75" s="122">
        <f>$I75      +$K75      +$M75      +$O75</f>
        <v>2578844841</v>
      </c>
      <c r="R75" s="67">
        <f>IF(($L75      =0),0,((($N75      -$L75      )/$L75      )*100))</f>
        <v>66.963268936089776</v>
      </c>
      <c r="S75" s="68">
        <f>IF(($M75      =0),0,((($O75      -$M75      )/$M75      )*100))</f>
        <v>-4.4277629303994104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80.259425358882481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69.17056951805678</v>
      </c>
      <c r="V75" s="121">
        <f>SUM(V9:V16,V19:V25,V28:V31,V34,V37:V41,V44:V54,V57:V60,V63:V67,V71:V72)</f>
        <v>48863000</v>
      </c>
      <c r="W75" s="122">
        <f>SUM(W9:W16,W19:W25,W28:W31,W34,W37:W41,W44:W54,W57:W60,W63:W67,W71:W72)</f>
        <v>44613000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122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123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124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125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126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127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128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129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130</v>
      </c>
    </row>
    <row r="118" spans="1:23" x14ac:dyDescent="0.25">
      <c r="A118" s="35" t="s">
        <v>131</v>
      </c>
    </row>
    <row r="119" spans="1:23" ht="13" x14ac:dyDescent="0.3">
      <c r="A119" s="35" t="s">
        <v>132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133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134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135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hBb0ObwNtH20XHbIPzODbb43wjjlansQCvo0kKh71JVrlkcT0KrII0gGjH8VqjoYQdQTUAYkXrljR/LGg47RUQ==" saltValue="Qzhy+AnQF137Ts6oglWYq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6B5A6E-B09B-43D4-80F6-9B5E353D1DA5}"/>
</file>

<file path=customXml/itemProps2.xml><?xml version="1.0" encoding="utf-8"?>
<ds:datastoreItem xmlns:ds="http://schemas.openxmlformats.org/officeDocument/2006/customXml" ds:itemID="{21E91B54-5F7C-4632-9A76-5A233278EB1A}"/>
</file>

<file path=customXml/itemProps3.xml><?xml version="1.0" encoding="utf-8"?>
<ds:datastoreItem xmlns:ds="http://schemas.openxmlformats.org/officeDocument/2006/customXml" ds:itemID="{C2D5360B-8628-4642-B9AA-C44DADC22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Summary</vt:lpstr>
      <vt:lpstr>BUF</vt:lpstr>
      <vt:lpstr>NMA</vt:lpstr>
      <vt:lpstr>MAN</vt:lpstr>
      <vt:lpstr>EKU</vt:lpstr>
      <vt:lpstr>JHB</vt:lpstr>
      <vt:lpstr>TSH</vt:lpstr>
      <vt:lpstr>ETH</vt:lpstr>
      <vt:lpstr>CPT</vt:lpstr>
      <vt:lpstr>BUF!Print_Area</vt:lpstr>
      <vt:lpstr>CPT!Print_Area</vt:lpstr>
      <vt:lpstr>EKU!Print_Area</vt:lpstr>
      <vt:lpstr>ETH!Print_Area</vt:lpstr>
      <vt:lpstr>JHB!Print_Area</vt:lpstr>
      <vt:lpstr>MAN!Print_Area</vt:lpstr>
      <vt:lpstr>NMA!Print_Area</vt:lpstr>
      <vt:lpstr>Summary!Print_Area</vt:lpstr>
      <vt:lpstr>TSH!Print_Area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2026-08-06T13:11:22Z</dcterms:created>
  <dcterms:modified xsi:type="dcterms:W3CDTF">2026-08-06T13:14:04Z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